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istmail-my.sharepoint.com/personal/satoshi-uchida_aist_go_jp/Documents/Docs_UCHIDA/投稿論文・著書/書籍・総説/電気化学のための実験法の新しい側面とアプローチ/"/>
    </mc:Choice>
  </mc:AlternateContent>
  <xr:revisionPtr revIDLastSave="3" documentId="8_{6085734B-82E1-425F-A2E6-BE5392BBDA3C}" xr6:coauthVersionLast="47" xr6:coauthVersionMax="47" xr10:uidLastSave="{602C4DB4-A4AA-4B15-AE79-FC1DA75740D4}"/>
  <bookViews>
    <workbookView xWindow="1020" yWindow="3680" windowWidth="33290" windowHeight="15470" xr2:uid="{00000000-000D-0000-FFFF-FFFF00000000}"/>
  </bookViews>
  <sheets>
    <sheet name="Fig.15(e)" sheetId="5" r:id="rId1"/>
    <sheet name="Fig.17" sheetId="6" r:id="rId2"/>
    <sheet name="Fig.18(c)" sheetId="7" r:id="rId3"/>
    <sheet name="Fig.18(d)" sheetId="8" r:id="rId4"/>
    <sheet name="template" sheetId="4" r:id="rId5"/>
  </sheets>
  <definedNames>
    <definedName name="solver_adj" localSheetId="0" hidden="1">'Fig.15(e)'!#REF!,'Fig.15(e)'!#REF!</definedName>
    <definedName name="solver_adj" localSheetId="1" hidden="1">Fig.17!#REF!,Fig.17!#REF!</definedName>
    <definedName name="solver_adj" localSheetId="2" hidden="1">'Fig.18(c)'!#REF!,'Fig.18(c)'!#REF!</definedName>
    <definedName name="solver_adj" localSheetId="3" hidden="1">'Fig.18(d)'!#REF!,'Fig.18(d)'!#REF!</definedName>
    <definedName name="solver_adj" localSheetId="4" hidden="1">template!#REF!,template!#REF!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lhs1" localSheetId="0" hidden="1">'Fig.15(e)'!#REF!</definedName>
    <definedName name="solver_lhs1" localSheetId="1" hidden="1">Fig.17!#REF!</definedName>
    <definedName name="solver_lhs1" localSheetId="2" hidden="1">'Fig.18(c)'!#REF!</definedName>
    <definedName name="solver_lhs1" localSheetId="3" hidden="1">'Fig.18(d)'!#REF!</definedName>
    <definedName name="solver_lhs1" localSheetId="4" hidden="1">template!#REF!</definedName>
    <definedName name="solver_lhs2" localSheetId="0" hidden="1">'Fig.15(e)'!#REF!</definedName>
    <definedName name="solver_lhs2" localSheetId="1" hidden="1">Fig.17!#REF!</definedName>
    <definedName name="solver_lhs2" localSheetId="2" hidden="1">'Fig.18(c)'!#REF!</definedName>
    <definedName name="solver_lhs2" localSheetId="3" hidden="1">'Fig.18(d)'!#REF!</definedName>
    <definedName name="solver_lhs2" localSheetId="4" hidden="1">template!#REF!</definedName>
    <definedName name="solver_lhs3" localSheetId="0" hidden="1">'Fig.15(e)'!#REF!</definedName>
    <definedName name="solver_lhs3" localSheetId="1" hidden="1">Fig.17!#REF!</definedName>
    <definedName name="solver_lhs3" localSheetId="2" hidden="1">'Fig.18(c)'!#REF!</definedName>
    <definedName name="solver_lhs3" localSheetId="3" hidden="1">'Fig.18(d)'!#REF!</definedName>
    <definedName name="solver_lhs3" localSheetId="4" hidden="1">template!#REF!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0" hidden="1">3</definedName>
    <definedName name="solver_num" localSheetId="1" hidden="1">3</definedName>
    <definedName name="solver_num" localSheetId="2" hidden="1">3</definedName>
    <definedName name="solver_num" localSheetId="3" hidden="1">3</definedName>
    <definedName name="solver_num" localSheetId="4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0" hidden="1">'Fig.15(e)'!$F$31</definedName>
    <definedName name="solver_opt" localSheetId="1" hidden="1">Fig.17!$F$31</definedName>
    <definedName name="solver_opt" localSheetId="2" hidden="1">'Fig.18(c)'!$F$31</definedName>
    <definedName name="solver_opt" localSheetId="3" hidden="1">'Fig.18(d)'!$F$31</definedName>
    <definedName name="solver_opt" localSheetId="4" hidden="1">template!$F$31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1" localSheetId="3" hidden="1">3</definedName>
    <definedName name="solver_rel1" localSheetId="4" hidden="1">3</definedName>
    <definedName name="solver_rel2" localSheetId="0" hidden="1">3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3" localSheetId="0" hidden="1">3</definedName>
    <definedName name="solver_rel3" localSheetId="1" hidden="1">3</definedName>
    <definedName name="solver_rel3" localSheetId="2" hidden="1">3</definedName>
    <definedName name="solver_rel3" localSheetId="3" hidden="1">3</definedName>
    <definedName name="solver_rel3" localSheetId="4" hidden="1">3</definedName>
    <definedName name="solver_rhs1" localSheetId="0" hidden="1">0.00001</definedName>
    <definedName name="solver_rhs1" localSheetId="1" hidden="1">0.00001</definedName>
    <definedName name="solver_rhs1" localSheetId="2" hidden="1">0.00001</definedName>
    <definedName name="solver_rhs1" localSheetId="3" hidden="1">0.00001</definedName>
    <definedName name="solver_rhs1" localSheetId="4" hidden="1">0.00001</definedName>
    <definedName name="solver_rhs2" localSheetId="0" hidden="1">'Fig.15(e)'!#REF!</definedName>
    <definedName name="solver_rhs2" localSheetId="1" hidden="1">Fig.17!#REF!</definedName>
    <definedName name="solver_rhs2" localSheetId="2" hidden="1">'Fig.18(c)'!#REF!</definedName>
    <definedName name="solver_rhs2" localSheetId="3" hidden="1">'Fig.18(d)'!#REF!</definedName>
    <definedName name="solver_rhs2" localSheetId="4" hidden="1">template!#REF!</definedName>
    <definedName name="solver_rhs3" localSheetId="0" hidden="1">0.00001</definedName>
    <definedName name="solver_rhs3" localSheetId="1" hidden="1">0.00001</definedName>
    <definedName name="solver_rhs3" localSheetId="2" hidden="1">0.00001</definedName>
    <definedName name="solver_rhs3" localSheetId="3" hidden="1">0.00001</definedName>
    <definedName name="solver_rhs3" localSheetId="4" hidden="1">0.00001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6" i="4" l="1"/>
  <c r="R36" i="6"/>
  <c r="CK36" i="4"/>
  <c r="CL36" i="4" s="1"/>
  <c r="CB36" i="4"/>
  <c r="CD36" i="4" s="1"/>
  <c r="BS36" i="4"/>
  <c r="BT36" i="4" s="1"/>
  <c r="BJ36" i="4"/>
  <c r="BL36" i="4" s="1"/>
  <c r="BF36" i="4"/>
  <c r="BB36" i="4"/>
  <c r="AW36" i="4"/>
  <c r="AS36" i="4"/>
  <c r="AN36" i="4"/>
  <c r="AE36" i="4"/>
  <c r="U116" i="8"/>
  <c r="AL116" i="8" s="1"/>
  <c r="S116" i="8"/>
  <c r="W116" i="8" s="1"/>
  <c r="Q116" i="8"/>
  <c r="AF116" i="8" s="1"/>
  <c r="U115" i="8"/>
  <c r="AL115" i="8" s="1"/>
  <c r="S115" i="8"/>
  <c r="W115" i="8" s="1"/>
  <c r="Q115" i="8"/>
  <c r="AF115" i="8" s="1"/>
  <c r="U114" i="8"/>
  <c r="AL114" i="8" s="1"/>
  <c r="S114" i="8"/>
  <c r="W114" i="8" s="1"/>
  <c r="Q114" i="8"/>
  <c r="AF114" i="8" s="1"/>
  <c r="U113" i="8"/>
  <c r="AL113" i="8" s="1"/>
  <c r="S113" i="8"/>
  <c r="W113" i="8" s="1"/>
  <c r="Q113" i="8"/>
  <c r="AF113" i="8" s="1"/>
  <c r="U112" i="8"/>
  <c r="AL112" i="8" s="1"/>
  <c r="S112" i="8"/>
  <c r="W112" i="8" s="1"/>
  <c r="Q112" i="8"/>
  <c r="AF112" i="8" s="1"/>
  <c r="U111" i="8"/>
  <c r="AL111" i="8" s="1"/>
  <c r="S111" i="8"/>
  <c r="W111" i="8" s="1"/>
  <c r="Q111" i="8"/>
  <c r="AF111" i="8" s="1"/>
  <c r="U110" i="8"/>
  <c r="AL110" i="8" s="1"/>
  <c r="S110" i="8"/>
  <c r="W110" i="8" s="1"/>
  <c r="Q110" i="8"/>
  <c r="AF110" i="8" s="1"/>
  <c r="U109" i="8"/>
  <c r="AL109" i="8" s="1"/>
  <c r="S109" i="8"/>
  <c r="W109" i="8" s="1"/>
  <c r="Q109" i="8"/>
  <c r="AF109" i="8" s="1"/>
  <c r="U108" i="8"/>
  <c r="AL108" i="8" s="1"/>
  <c r="S108" i="8"/>
  <c r="W108" i="8" s="1"/>
  <c r="Q108" i="8"/>
  <c r="AF108" i="8" s="1"/>
  <c r="U107" i="8"/>
  <c r="AL107" i="8" s="1"/>
  <c r="S107" i="8"/>
  <c r="W107" i="8" s="1"/>
  <c r="Q107" i="8"/>
  <c r="AF107" i="8" s="1"/>
  <c r="U106" i="8"/>
  <c r="AL106" i="8" s="1"/>
  <c r="S106" i="8"/>
  <c r="W106" i="8" s="1"/>
  <c r="Q106" i="8"/>
  <c r="AF106" i="8" s="1"/>
  <c r="U105" i="8"/>
  <c r="AL105" i="8" s="1"/>
  <c r="S105" i="8"/>
  <c r="W105" i="8" s="1"/>
  <c r="Q105" i="8"/>
  <c r="AF105" i="8" s="1"/>
  <c r="U104" i="8"/>
  <c r="AL104" i="8" s="1"/>
  <c r="S104" i="8"/>
  <c r="W104" i="8" s="1"/>
  <c r="Q104" i="8"/>
  <c r="AF104" i="8" s="1"/>
  <c r="U103" i="8"/>
  <c r="AL103" i="8" s="1"/>
  <c r="S103" i="8"/>
  <c r="W103" i="8" s="1"/>
  <c r="Q103" i="8"/>
  <c r="AF103" i="8" s="1"/>
  <c r="U102" i="8"/>
  <c r="AL102" i="8" s="1"/>
  <c r="S102" i="8"/>
  <c r="W102" i="8" s="1"/>
  <c r="Q102" i="8"/>
  <c r="AF102" i="8" s="1"/>
  <c r="U101" i="8"/>
  <c r="AL101" i="8" s="1"/>
  <c r="S101" i="8"/>
  <c r="W101" i="8" s="1"/>
  <c r="Q101" i="8"/>
  <c r="AF101" i="8" s="1"/>
  <c r="U100" i="8"/>
  <c r="AL100" i="8" s="1"/>
  <c r="S100" i="8"/>
  <c r="W100" i="8" s="1"/>
  <c r="Q100" i="8"/>
  <c r="AF100" i="8" s="1"/>
  <c r="U99" i="8"/>
  <c r="AL99" i="8" s="1"/>
  <c r="S99" i="8"/>
  <c r="W99" i="8" s="1"/>
  <c r="Q99" i="8"/>
  <c r="AF99" i="8" s="1"/>
  <c r="U98" i="8"/>
  <c r="AL98" i="8" s="1"/>
  <c r="S98" i="8"/>
  <c r="W98" i="8" s="1"/>
  <c r="Q98" i="8"/>
  <c r="AF98" i="8" s="1"/>
  <c r="U97" i="8"/>
  <c r="AL97" i="8" s="1"/>
  <c r="S97" i="8"/>
  <c r="W97" i="8" s="1"/>
  <c r="Q97" i="8"/>
  <c r="AF97" i="8" s="1"/>
  <c r="U96" i="8"/>
  <c r="AL96" i="8" s="1"/>
  <c r="S96" i="8"/>
  <c r="W96" i="8" s="1"/>
  <c r="Q96" i="8"/>
  <c r="AF96" i="8" s="1"/>
  <c r="U95" i="8"/>
  <c r="AL95" i="8" s="1"/>
  <c r="S95" i="8"/>
  <c r="W95" i="8" s="1"/>
  <c r="Q95" i="8"/>
  <c r="AF95" i="8" s="1"/>
  <c r="U94" i="8"/>
  <c r="AL94" i="8" s="1"/>
  <c r="S94" i="8"/>
  <c r="W94" i="8" s="1"/>
  <c r="Q94" i="8"/>
  <c r="AF94" i="8" s="1"/>
  <c r="U93" i="8"/>
  <c r="AL93" i="8" s="1"/>
  <c r="S93" i="8"/>
  <c r="W93" i="8" s="1"/>
  <c r="Q93" i="8"/>
  <c r="AF93" i="8" s="1"/>
  <c r="U92" i="8"/>
  <c r="AL92" i="8" s="1"/>
  <c r="S92" i="8"/>
  <c r="W92" i="8" s="1"/>
  <c r="Q92" i="8"/>
  <c r="AF92" i="8" s="1"/>
  <c r="U91" i="8"/>
  <c r="AL91" i="8" s="1"/>
  <c r="S91" i="8"/>
  <c r="W91" i="8" s="1"/>
  <c r="Q91" i="8"/>
  <c r="AF91" i="8" s="1"/>
  <c r="U90" i="8"/>
  <c r="AL90" i="8" s="1"/>
  <c r="S90" i="8"/>
  <c r="W90" i="8" s="1"/>
  <c r="Q90" i="8"/>
  <c r="AF90" i="8" s="1"/>
  <c r="U89" i="8"/>
  <c r="AL89" i="8" s="1"/>
  <c r="S89" i="8"/>
  <c r="W89" i="8" s="1"/>
  <c r="Q89" i="8"/>
  <c r="AF89" i="8" s="1"/>
  <c r="U88" i="8"/>
  <c r="AL88" i="8" s="1"/>
  <c r="S88" i="8"/>
  <c r="W88" i="8" s="1"/>
  <c r="Q88" i="8"/>
  <c r="AF88" i="8" s="1"/>
  <c r="U87" i="8"/>
  <c r="AL87" i="8" s="1"/>
  <c r="S87" i="8"/>
  <c r="W87" i="8" s="1"/>
  <c r="Q87" i="8"/>
  <c r="AF87" i="8" s="1"/>
  <c r="U86" i="8"/>
  <c r="AL86" i="8" s="1"/>
  <c r="S86" i="8"/>
  <c r="W86" i="8" s="1"/>
  <c r="Q86" i="8"/>
  <c r="AF86" i="8" s="1"/>
  <c r="U85" i="8"/>
  <c r="AL85" i="8" s="1"/>
  <c r="S85" i="8"/>
  <c r="W85" i="8" s="1"/>
  <c r="Q85" i="8"/>
  <c r="AF85" i="8" s="1"/>
  <c r="U84" i="8"/>
  <c r="AL84" i="8" s="1"/>
  <c r="S84" i="8"/>
  <c r="W84" i="8" s="1"/>
  <c r="Q84" i="8"/>
  <c r="AF84" i="8" s="1"/>
  <c r="U83" i="8"/>
  <c r="AL83" i="8" s="1"/>
  <c r="S83" i="8"/>
  <c r="W83" i="8" s="1"/>
  <c r="Q83" i="8"/>
  <c r="AF83" i="8" s="1"/>
  <c r="U82" i="8"/>
  <c r="AL82" i="8" s="1"/>
  <c r="S82" i="8"/>
  <c r="W82" i="8" s="1"/>
  <c r="Q82" i="8"/>
  <c r="AF82" i="8" s="1"/>
  <c r="U81" i="8"/>
  <c r="AL81" i="8" s="1"/>
  <c r="S81" i="8"/>
  <c r="W81" i="8" s="1"/>
  <c r="Q81" i="8"/>
  <c r="AF81" i="8" s="1"/>
  <c r="U80" i="8"/>
  <c r="AL80" i="8" s="1"/>
  <c r="S80" i="8"/>
  <c r="W80" i="8" s="1"/>
  <c r="Q80" i="8"/>
  <c r="AF80" i="8" s="1"/>
  <c r="U79" i="8"/>
  <c r="AL79" i="8" s="1"/>
  <c r="S79" i="8"/>
  <c r="W79" i="8" s="1"/>
  <c r="Q79" i="8"/>
  <c r="AF79" i="8" s="1"/>
  <c r="U78" i="8"/>
  <c r="AL78" i="8" s="1"/>
  <c r="S78" i="8"/>
  <c r="W78" i="8" s="1"/>
  <c r="Q78" i="8"/>
  <c r="AF78" i="8" s="1"/>
  <c r="U77" i="8"/>
  <c r="AL77" i="8" s="1"/>
  <c r="S77" i="8"/>
  <c r="W77" i="8" s="1"/>
  <c r="Q77" i="8"/>
  <c r="AF77" i="8" s="1"/>
  <c r="U76" i="8"/>
  <c r="AL76" i="8" s="1"/>
  <c r="S76" i="8"/>
  <c r="W76" i="8" s="1"/>
  <c r="Q76" i="8"/>
  <c r="AF76" i="8" s="1"/>
  <c r="U75" i="8"/>
  <c r="AL75" i="8" s="1"/>
  <c r="S75" i="8"/>
  <c r="W75" i="8" s="1"/>
  <c r="Q75" i="8"/>
  <c r="AF75" i="8" s="1"/>
  <c r="U74" i="8"/>
  <c r="AL74" i="8" s="1"/>
  <c r="S74" i="8"/>
  <c r="W74" i="8" s="1"/>
  <c r="Q74" i="8"/>
  <c r="AF74" i="8" s="1"/>
  <c r="U73" i="8"/>
  <c r="AL73" i="8" s="1"/>
  <c r="S73" i="8"/>
  <c r="W73" i="8" s="1"/>
  <c r="Q73" i="8"/>
  <c r="AF73" i="8" s="1"/>
  <c r="U72" i="8"/>
  <c r="AL72" i="8" s="1"/>
  <c r="S72" i="8"/>
  <c r="W72" i="8" s="1"/>
  <c r="Q72" i="8"/>
  <c r="AF72" i="8" s="1"/>
  <c r="U71" i="8"/>
  <c r="AL71" i="8" s="1"/>
  <c r="S71" i="8"/>
  <c r="W71" i="8" s="1"/>
  <c r="Q71" i="8"/>
  <c r="AF71" i="8" s="1"/>
  <c r="U70" i="8"/>
  <c r="AL70" i="8" s="1"/>
  <c r="S70" i="8"/>
  <c r="W70" i="8" s="1"/>
  <c r="Q70" i="8"/>
  <c r="AF70" i="8" s="1"/>
  <c r="U69" i="8"/>
  <c r="AL69" i="8" s="1"/>
  <c r="S69" i="8"/>
  <c r="W69" i="8" s="1"/>
  <c r="Q69" i="8"/>
  <c r="AF69" i="8" s="1"/>
  <c r="U68" i="8"/>
  <c r="AL68" i="8" s="1"/>
  <c r="S68" i="8"/>
  <c r="W68" i="8" s="1"/>
  <c r="Q68" i="8"/>
  <c r="AF68" i="8" s="1"/>
  <c r="U67" i="8"/>
  <c r="AL67" i="8" s="1"/>
  <c r="S67" i="8"/>
  <c r="W67" i="8" s="1"/>
  <c r="Q67" i="8"/>
  <c r="AF67" i="8" s="1"/>
  <c r="U66" i="8"/>
  <c r="AL66" i="8" s="1"/>
  <c r="S66" i="8"/>
  <c r="W66" i="8" s="1"/>
  <c r="Q66" i="8"/>
  <c r="AF66" i="8" s="1"/>
  <c r="U65" i="8"/>
  <c r="AL65" i="8" s="1"/>
  <c r="S65" i="8"/>
  <c r="W65" i="8" s="1"/>
  <c r="Q65" i="8"/>
  <c r="AF65" i="8" s="1"/>
  <c r="U64" i="8"/>
  <c r="AL64" i="8" s="1"/>
  <c r="S64" i="8"/>
  <c r="W64" i="8" s="1"/>
  <c r="Q64" i="8"/>
  <c r="AF64" i="8" s="1"/>
  <c r="U63" i="8"/>
  <c r="AL63" i="8" s="1"/>
  <c r="S63" i="8"/>
  <c r="W63" i="8" s="1"/>
  <c r="Q63" i="8"/>
  <c r="AF63" i="8" s="1"/>
  <c r="U62" i="8"/>
  <c r="AL62" i="8" s="1"/>
  <c r="S62" i="8"/>
  <c r="W62" i="8" s="1"/>
  <c r="Q62" i="8"/>
  <c r="AF62" i="8" s="1"/>
  <c r="U61" i="8"/>
  <c r="AL61" i="8" s="1"/>
  <c r="S61" i="8"/>
  <c r="W61" i="8" s="1"/>
  <c r="Q61" i="8"/>
  <c r="AF61" i="8" s="1"/>
  <c r="U60" i="8"/>
  <c r="AL60" i="8" s="1"/>
  <c r="S60" i="8"/>
  <c r="W60" i="8" s="1"/>
  <c r="Q60" i="8"/>
  <c r="AF60" i="8" s="1"/>
  <c r="U59" i="8"/>
  <c r="AL59" i="8" s="1"/>
  <c r="S59" i="8"/>
  <c r="W59" i="8" s="1"/>
  <c r="Q59" i="8"/>
  <c r="AF59" i="8" s="1"/>
  <c r="U58" i="8"/>
  <c r="AL58" i="8" s="1"/>
  <c r="S58" i="8"/>
  <c r="W58" i="8" s="1"/>
  <c r="Q58" i="8"/>
  <c r="AF58" i="8" s="1"/>
  <c r="U57" i="8"/>
  <c r="AL57" i="8" s="1"/>
  <c r="S57" i="8"/>
  <c r="W57" i="8" s="1"/>
  <c r="Q57" i="8"/>
  <c r="AF57" i="8" s="1"/>
  <c r="U56" i="8"/>
  <c r="AL56" i="8" s="1"/>
  <c r="S56" i="8"/>
  <c r="W56" i="8" s="1"/>
  <c r="Q56" i="8"/>
  <c r="AF56" i="8" s="1"/>
  <c r="U55" i="8"/>
  <c r="AL55" i="8" s="1"/>
  <c r="S55" i="8"/>
  <c r="W55" i="8" s="1"/>
  <c r="Q55" i="8"/>
  <c r="AF55" i="8" s="1"/>
  <c r="U54" i="8"/>
  <c r="AL54" i="8" s="1"/>
  <c r="S54" i="8"/>
  <c r="W54" i="8" s="1"/>
  <c r="Q54" i="8"/>
  <c r="AF54" i="8" s="1"/>
  <c r="U53" i="8"/>
  <c r="AL53" i="8" s="1"/>
  <c r="S53" i="8"/>
  <c r="W53" i="8" s="1"/>
  <c r="Q53" i="8"/>
  <c r="AF53" i="8" s="1"/>
  <c r="U52" i="8"/>
  <c r="AL52" i="8" s="1"/>
  <c r="S52" i="8"/>
  <c r="W52" i="8" s="1"/>
  <c r="Q52" i="8"/>
  <c r="AF52" i="8" s="1"/>
  <c r="U51" i="8"/>
  <c r="AL51" i="8" s="1"/>
  <c r="S51" i="8"/>
  <c r="W51" i="8" s="1"/>
  <c r="Q51" i="8"/>
  <c r="AF51" i="8" s="1"/>
  <c r="U50" i="8"/>
  <c r="AL50" i="8" s="1"/>
  <c r="S50" i="8"/>
  <c r="W50" i="8" s="1"/>
  <c r="Q50" i="8"/>
  <c r="AF50" i="8" s="1"/>
  <c r="U49" i="8"/>
  <c r="AL49" i="8" s="1"/>
  <c r="S49" i="8"/>
  <c r="W49" i="8" s="1"/>
  <c r="Q49" i="8"/>
  <c r="AF49" i="8" s="1"/>
  <c r="U48" i="8"/>
  <c r="AL48" i="8" s="1"/>
  <c r="S48" i="8"/>
  <c r="W48" i="8" s="1"/>
  <c r="Q48" i="8"/>
  <c r="AF48" i="8" s="1"/>
  <c r="U47" i="8"/>
  <c r="AL47" i="8" s="1"/>
  <c r="S47" i="8"/>
  <c r="W47" i="8" s="1"/>
  <c r="Q47" i="8"/>
  <c r="AF47" i="8" s="1"/>
  <c r="U46" i="8"/>
  <c r="AL46" i="8" s="1"/>
  <c r="S46" i="8"/>
  <c r="W46" i="8" s="1"/>
  <c r="Q46" i="8"/>
  <c r="AF46" i="8" s="1"/>
  <c r="U45" i="8"/>
  <c r="AL45" i="8" s="1"/>
  <c r="S45" i="8"/>
  <c r="W45" i="8" s="1"/>
  <c r="Q45" i="8"/>
  <c r="AF45" i="8" s="1"/>
  <c r="U44" i="8"/>
  <c r="AL44" i="8" s="1"/>
  <c r="S44" i="8"/>
  <c r="W44" i="8" s="1"/>
  <c r="Q44" i="8"/>
  <c r="AF44" i="8" s="1"/>
  <c r="U43" i="8"/>
  <c r="AL43" i="8" s="1"/>
  <c r="S43" i="8"/>
  <c r="W43" i="8" s="1"/>
  <c r="Q43" i="8"/>
  <c r="AF43" i="8" s="1"/>
  <c r="U42" i="8"/>
  <c r="AL42" i="8" s="1"/>
  <c r="S42" i="8"/>
  <c r="W42" i="8" s="1"/>
  <c r="Q42" i="8"/>
  <c r="AF42" i="8" s="1"/>
  <c r="U41" i="8"/>
  <c r="AL41" i="8" s="1"/>
  <c r="S41" i="8"/>
  <c r="W41" i="8" s="1"/>
  <c r="Q41" i="8"/>
  <c r="AF41" i="8" s="1"/>
  <c r="U40" i="8"/>
  <c r="AL40" i="8" s="1"/>
  <c r="S40" i="8"/>
  <c r="W40" i="8" s="1"/>
  <c r="Q40" i="8"/>
  <c r="AF40" i="8" s="1"/>
  <c r="U39" i="8"/>
  <c r="AL39" i="8" s="1"/>
  <c r="S39" i="8"/>
  <c r="W39" i="8" s="1"/>
  <c r="Q39" i="8"/>
  <c r="AF39" i="8" s="1"/>
  <c r="U38" i="8"/>
  <c r="AL38" i="8" s="1"/>
  <c r="S38" i="8"/>
  <c r="W38" i="8" s="1"/>
  <c r="Q38" i="8"/>
  <c r="AF38" i="8" s="1"/>
  <c r="U37" i="8"/>
  <c r="AL37" i="8" s="1"/>
  <c r="S37" i="8"/>
  <c r="W37" i="8" s="1"/>
  <c r="Q37" i="8"/>
  <c r="AF37" i="8" s="1"/>
  <c r="U36" i="8"/>
  <c r="AL36" i="8" s="1"/>
  <c r="S36" i="8"/>
  <c r="W36" i="8" s="1"/>
  <c r="Q36" i="8"/>
  <c r="AF36" i="8" s="1"/>
  <c r="H36" i="8"/>
  <c r="H37" i="8" s="1"/>
  <c r="U116" i="7"/>
  <c r="AG116" i="7" s="1"/>
  <c r="S116" i="7"/>
  <c r="X116" i="7" s="1"/>
  <c r="Q116" i="7"/>
  <c r="AP116" i="7" s="1"/>
  <c r="U115" i="7"/>
  <c r="AG115" i="7" s="1"/>
  <c r="S115" i="7"/>
  <c r="X115" i="7" s="1"/>
  <c r="Q115" i="7"/>
  <c r="AP115" i="7" s="1"/>
  <c r="U114" i="7"/>
  <c r="AG114" i="7" s="1"/>
  <c r="S114" i="7"/>
  <c r="X114" i="7" s="1"/>
  <c r="Q114" i="7"/>
  <c r="AP114" i="7" s="1"/>
  <c r="U113" i="7"/>
  <c r="AG113" i="7" s="1"/>
  <c r="S113" i="7"/>
  <c r="X113" i="7" s="1"/>
  <c r="Q113" i="7"/>
  <c r="AP113" i="7" s="1"/>
  <c r="U112" i="7"/>
  <c r="AG112" i="7" s="1"/>
  <c r="S112" i="7"/>
  <c r="X112" i="7" s="1"/>
  <c r="Q112" i="7"/>
  <c r="AP112" i="7" s="1"/>
  <c r="U111" i="7"/>
  <c r="AG111" i="7" s="1"/>
  <c r="S111" i="7"/>
  <c r="X111" i="7" s="1"/>
  <c r="Q111" i="7"/>
  <c r="AP111" i="7" s="1"/>
  <c r="U110" i="7"/>
  <c r="AG110" i="7" s="1"/>
  <c r="S110" i="7"/>
  <c r="X110" i="7" s="1"/>
  <c r="Q110" i="7"/>
  <c r="AP110" i="7" s="1"/>
  <c r="U109" i="7"/>
  <c r="AG109" i="7" s="1"/>
  <c r="S109" i="7"/>
  <c r="X109" i="7" s="1"/>
  <c r="Q109" i="7"/>
  <c r="AP109" i="7" s="1"/>
  <c r="U108" i="7"/>
  <c r="AG108" i="7" s="1"/>
  <c r="S108" i="7"/>
  <c r="X108" i="7" s="1"/>
  <c r="Q108" i="7"/>
  <c r="AP108" i="7" s="1"/>
  <c r="U107" i="7"/>
  <c r="AG107" i="7" s="1"/>
  <c r="S107" i="7"/>
  <c r="X107" i="7" s="1"/>
  <c r="Q107" i="7"/>
  <c r="AP107" i="7" s="1"/>
  <c r="U106" i="7"/>
  <c r="AG106" i="7" s="1"/>
  <c r="S106" i="7"/>
  <c r="X106" i="7" s="1"/>
  <c r="Q106" i="7"/>
  <c r="AP106" i="7" s="1"/>
  <c r="U105" i="7"/>
  <c r="AG105" i="7" s="1"/>
  <c r="S105" i="7"/>
  <c r="X105" i="7" s="1"/>
  <c r="Q105" i="7"/>
  <c r="AP105" i="7" s="1"/>
  <c r="U104" i="7"/>
  <c r="AG104" i="7" s="1"/>
  <c r="S104" i="7"/>
  <c r="X104" i="7" s="1"/>
  <c r="Q104" i="7"/>
  <c r="AP104" i="7" s="1"/>
  <c r="U103" i="7"/>
  <c r="AG103" i="7" s="1"/>
  <c r="S103" i="7"/>
  <c r="X103" i="7" s="1"/>
  <c r="Q103" i="7"/>
  <c r="AP103" i="7" s="1"/>
  <c r="U102" i="7"/>
  <c r="AG102" i="7" s="1"/>
  <c r="S102" i="7"/>
  <c r="X102" i="7" s="1"/>
  <c r="Q102" i="7"/>
  <c r="AP102" i="7" s="1"/>
  <c r="U101" i="7"/>
  <c r="AG101" i="7" s="1"/>
  <c r="S101" i="7"/>
  <c r="X101" i="7" s="1"/>
  <c r="Q101" i="7"/>
  <c r="AP101" i="7" s="1"/>
  <c r="U100" i="7"/>
  <c r="AG100" i="7" s="1"/>
  <c r="S100" i="7"/>
  <c r="X100" i="7" s="1"/>
  <c r="Q100" i="7"/>
  <c r="AP100" i="7" s="1"/>
  <c r="U99" i="7"/>
  <c r="AG99" i="7" s="1"/>
  <c r="S99" i="7"/>
  <c r="X99" i="7" s="1"/>
  <c r="Q99" i="7"/>
  <c r="AP99" i="7" s="1"/>
  <c r="U98" i="7"/>
  <c r="AG98" i="7" s="1"/>
  <c r="S98" i="7"/>
  <c r="X98" i="7" s="1"/>
  <c r="Q98" i="7"/>
  <c r="AP98" i="7" s="1"/>
  <c r="U97" i="7"/>
  <c r="AG97" i="7" s="1"/>
  <c r="S97" i="7"/>
  <c r="X97" i="7" s="1"/>
  <c r="Q97" i="7"/>
  <c r="AP97" i="7" s="1"/>
  <c r="U96" i="7"/>
  <c r="AG96" i="7" s="1"/>
  <c r="S96" i="7"/>
  <c r="X96" i="7" s="1"/>
  <c r="Q96" i="7"/>
  <c r="AP96" i="7" s="1"/>
  <c r="U95" i="7"/>
  <c r="AG95" i="7" s="1"/>
  <c r="S95" i="7"/>
  <c r="X95" i="7" s="1"/>
  <c r="Q95" i="7"/>
  <c r="AP95" i="7" s="1"/>
  <c r="U94" i="7"/>
  <c r="AG94" i="7" s="1"/>
  <c r="S94" i="7"/>
  <c r="X94" i="7" s="1"/>
  <c r="Q94" i="7"/>
  <c r="AP94" i="7" s="1"/>
  <c r="U93" i="7"/>
  <c r="AG93" i="7" s="1"/>
  <c r="S93" i="7"/>
  <c r="X93" i="7" s="1"/>
  <c r="Q93" i="7"/>
  <c r="AP93" i="7" s="1"/>
  <c r="U92" i="7"/>
  <c r="AG92" i="7" s="1"/>
  <c r="S92" i="7"/>
  <c r="X92" i="7" s="1"/>
  <c r="Q92" i="7"/>
  <c r="AP92" i="7" s="1"/>
  <c r="U91" i="7"/>
  <c r="AG91" i="7" s="1"/>
  <c r="S91" i="7"/>
  <c r="X91" i="7" s="1"/>
  <c r="Q91" i="7"/>
  <c r="AP91" i="7" s="1"/>
  <c r="U90" i="7"/>
  <c r="AG90" i="7" s="1"/>
  <c r="S90" i="7"/>
  <c r="X90" i="7" s="1"/>
  <c r="Q90" i="7"/>
  <c r="AP90" i="7" s="1"/>
  <c r="U89" i="7"/>
  <c r="AG89" i="7" s="1"/>
  <c r="S89" i="7"/>
  <c r="X89" i="7" s="1"/>
  <c r="Q89" i="7"/>
  <c r="AP89" i="7" s="1"/>
  <c r="U88" i="7"/>
  <c r="AG88" i="7" s="1"/>
  <c r="S88" i="7"/>
  <c r="X88" i="7" s="1"/>
  <c r="Q88" i="7"/>
  <c r="AP88" i="7" s="1"/>
  <c r="U87" i="7"/>
  <c r="AG87" i="7" s="1"/>
  <c r="S87" i="7"/>
  <c r="X87" i="7" s="1"/>
  <c r="Q87" i="7"/>
  <c r="AP87" i="7" s="1"/>
  <c r="U86" i="7"/>
  <c r="AG86" i="7" s="1"/>
  <c r="S86" i="7"/>
  <c r="X86" i="7" s="1"/>
  <c r="Q86" i="7"/>
  <c r="AP86" i="7" s="1"/>
  <c r="U85" i="7"/>
  <c r="AG85" i="7" s="1"/>
  <c r="S85" i="7"/>
  <c r="X85" i="7" s="1"/>
  <c r="Q85" i="7"/>
  <c r="AP85" i="7" s="1"/>
  <c r="U84" i="7"/>
  <c r="AG84" i="7" s="1"/>
  <c r="S84" i="7"/>
  <c r="X84" i="7" s="1"/>
  <c r="Q84" i="7"/>
  <c r="AP84" i="7" s="1"/>
  <c r="U83" i="7"/>
  <c r="AG83" i="7" s="1"/>
  <c r="S83" i="7"/>
  <c r="X83" i="7" s="1"/>
  <c r="Q83" i="7"/>
  <c r="AP83" i="7" s="1"/>
  <c r="U82" i="7"/>
  <c r="AG82" i="7" s="1"/>
  <c r="S82" i="7"/>
  <c r="X82" i="7" s="1"/>
  <c r="Q82" i="7"/>
  <c r="AP82" i="7" s="1"/>
  <c r="U81" i="7"/>
  <c r="AG81" i="7" s="1"/>
  <c r="S81" i="7"/>
  <c r="X81" i="7" s="1"/>
  <c r="Q81" i="7"/>
  <c r="AP81" i="7" s="1"/>
  <c r="U80" i="7"/>
  <c r="AG80" i="7" s="1"/>
  <c r="S80" i="7"/>
  <c r="X80" i="7" s="1"/>
  <c r="Q80" i="7"/>
  <c r="AP80" i="7" s="1"/>
  <c r="U79" i="7"/>
  <c r="AG79" i="7" s="1"/>
  <c r="S79" i="7"/>
  <c r="X79" i="7" s="1"/>
  <c r="Q79" i="7"/>
  <c r="AP79" i="7" s="1"/>
  <c r="U78" i="7"/>
  <c r="AG78" i="7" s="1"/>
  <c r="S78" i="7"/>
  <c r="X78" i="7" s="1"/>
  <c r="Q78" i="7"/>
  <c r="AP78" i="7" s="1"/>
  <c r="U77" i="7"/>
  <c r="AG77" i="7" s="1"/>
  <c r="S77" i="7"/>
  <c r="X77" i="7" s="1"/>
  <c r="Q77" i="7"/>
  <c r="AP77" i="7" s="1"/>
  <c r="U76" i="7"/>
  <c r="AG76" i="7" s="1"/>
  <c r="S76" i="7"/>
  <c r="X76" i="7" s="1"/>
  <c r="Q76" i="7"/>
  <c r="AP76" i="7" s="1"/>
  <c r="U75" i="7"/>
  <c r="AG75" i="7" s="1"/>
  <c r="S75" i="7"/>
  <c r="X75" i="7" s="1"/>
  <c r="Q75" i="7"/>
  <c r="AP75" i="7" s="1"/>
  <c r="U74" i="7"/>
  <c r="AG74" i="7" s="1"/>
  <c r="S74" i="7"/>
  <c r="X74" i="7" s="1"/>
  <c r="Q74" i="7"/>
  <c r="AP74" i="7" s="1"/>
  <c r="U73" i="7"/>
  <c r="AG73" i="7" s="1"/>
  <c r="S73" i="7"/>
  <c r="X73" i="7" s="1"/>
  <c r="Q73" i="7"/>
  <c r="AP73" i="7" s="1"/>
  <c r="U72" i="7"/>
  <c r="AG72" i="7" s="1"/>
  <c r="S72" i="7"/>
  <c r="X72" i="7" s="1"/>
  <c r="Q72" i="7"/>
  <c r="AP72" i="7" s="1"/>
  <c r="U71" i="7"/>
  <c r="AG71" i="7" s="1"/>
  <c r="S71" i="7"/>
  <c r="X71" i="7" s="1"/>
  <c r="Q71" i="7"/>
  <c r="AP71" i="7" s="1"/>
  <c r="U70" i="7"/>
  <c r="AG70" i="7" s="1"/>
  <c r="S70" i="7"/>
  <c r="X70" i="7" s="1"/>
  <c r="Q70" i="7"/>
  <c r="AP70" i="7" s="1"/>
  <c r="U69" i="7"/>
  <c r="AG69" i="7" s="1"/>
  <c r="S69" i="7"/>
  <c r="X69" i="7" s="1"/>
  <c r="Q69" i="7"/>
  <c r="AP69" i="7" s="1"/>
  <c r="U68" i="7"/>
  <c r="AG68" i="7" s="1"/>
  <c r="S68" i="7"/>
  <c r="X68" i="7" s="1"/>
  <c r="Q68" i="7"/>
  <c r="AP68" i="7" s="1"/>
  <c r="U67" i="7"/>
  <c r="AG67" i="7" s="1"/>
  <c r="S67" i="7"/>
  <c r="X67" i="7" s="1"/>
  <c r="Q67" i="7"/>
  <c r="AP67" i="7" s="1"/>
  <c r="U66" i="7"/>
  <c r="AG66" i="7" s="1"/>
  <c r="S66" i="7"/>
  <c r="X66" i="7" s="1"/>
  <c r="Q66" i="7"/>
  <c r="AP66" i="7" s="1"/>
  <c r="U65" i="7"/>
  <c r="AG65" i="7" s="1"/>
  <c r="S65" i="7"/>
  <c r="X65" i="7" s="1"/>
  <c r="Q65" i="7"/>
  <c r="AP65" i="7" s="1"/>
  <c r="U64" i="7"/>
  <c r="AG64" i="7" s="1"/>
  <c r="S64" i="7"/>
  <c r="X64" i="7" s="1"/>
  <c r="Q64" i="7"/>
  <c r="AP64" i="7" s="1"/>
  <c r="U63" i="7"/>
  <c r="AG63" i="7" s="1"/>
  <c r="S63" i="7"/>
  <c r="X63" i="7" s="1"/>
  <c r="Q63" i="7"/>
  <c r="AP63" i="7" s="1"/>
  <c r="U62" i="7"/>
  <c r="AG62" i="7" s="1"/>
  <c r="S62" i="7"/>
  <c r="X62" i="7" s="1"/>
  <c r="Q62" i="7"/>
  <c r="AP62" i="7" s="1"/>
  <c r="U61" i="7"/>
  <c r="AG61" i="7" s="1"/>
  <c r="S61" i="7"/>
  <c r="X61" i="7" s="1"/>
  <c r="Q61" i="7"/>
  <c r="AP61" i="7" s="1"/>
  <c r="U60" i="7"/>
  <c r="AG60" i="7" s="1"/>
  <c r="S60" i="7"/>
  <c r="X60" i="7" s="1"/>
  <c r="Q60" i="7"/>
  <c r="AP60" i="7" s="1"/>
  <c r="U59" i="7"/>
  <c r="AG59" i="7" s="1"/>
  <c r="S59" i="7"/>
  <c r="X59" i="7" s="1"/>
  <c r="Q59" i="7"/>
  <c r="AP59" i="7" s="1"/>
  <c r="U58" i="7"/>
  <c r="AG58" i="7" s="1"/>
  <c r="S58" i="7"/>
  <c r="X58" i="7" s="1"/>
  <c r="Q58" i="7"/>
  <c r="AP58" i="7" s="1"/>
  <c r="U57" i="7"/>
  <c r="AG57" i="7" s="1"/>
  <c r="S57" i="7"/>
  <c r="X57" i="7" s="1"/>
  <c r="Q57" i="7"/>
  <c r="AP57" i="7" s="1"/>
  <c r="U56" i="7"/>
  <c r="AG56" i="7" s="1"/>
  <c r="S56" i="7"/>
  <c r="X56" i="7" s="1"/>
  <c r="Q56" i="7"/>
  <c r="AP56" i="7" s="1"/>
  <c r="U55" i="7"/>
  <c r="AG55" i="7" s="1"/>
  <c r="S55" i="7"/>
  <c r="X55" i="7" s="1"/>
  <c r="Q55" i="7"/>
  <c r="AP55" i="7" s="1"/>
  <c r="U54" i="7"/>
  <c r="AG54" i="7" s="1"/>
  <c r="S54" i="7"/>
  <c r="X54" i="7" s="1"/>
  <c r="Q54" i="7"/>
  <c r="AP54" i="7" s="1"/>
  <c r="U53" i="7"/>
  <c r="AG53" i="7" s="1"/>
  <c r="S53" i="7"/>
  <c r="X53" i="7" s="1"/>
  <c r="Q53" i="7"/>
  <c r="AP53" i="7" s="1"/>
  <c r="U52" i="7"/>
  <c r="AG52" i="7" s="1"/>
  <c r="S52" i="7"/>
  <c r="X52" i="7" s="1"/>
  <c r="Q52" i="7"/>
  <c r="AP52" i="7" s="1"/>
  <c r="U51" i="7"/>
  <c r="AG51" i="7" s="1"/>
  <c r="S51" i="7"/>
  <c r="X51" i="7" s="1"/>
  <c r="Q51" i="7"/>
  <c r="AP51" i="7" s="1"/>
  <c r="U50" i="7"/>
  <c r="AG50" i="7" s="1"/>
  <c r="S50" i="7"/>
  <c r="X50" i="7" s="1"/>
  <c r="Q50" i="7"/>
  <c r="AP50" i="7" s="1"/>
  <c r="U49" i="7"/>
  <c r="AG49" i="7" s="1"/>
  <c r="S49" i="7"/>
  <c r="X49" i="7" s="1"/>
  <c r="Q49" i="7"/>
  <c r="AP49" i="7" s="1"/>
  <c r="U48" i="7"/>
  <c r="AG48" i="7" s="1"/>
  <c r="S48" i="7"/>
  <c r="X48" i="7" s="1"/>
  <c r="Q48" i="7"/>
  <c r="AP48" i="7" s="1"/>
  <c r="U47" i="7"/>
  <c r="AG47" i="7" s="1"/>
  <c r="S47" i="7"/>
  <c r="X47" i="7" s="1"/>
  <c r="Q47" i="7"/>
  <c r="AP47" i="7" s="1"/>
  <c r="U46" i="7"/>
  <c r="AG46" i="7" s="1"/>
  <c r="S46" i="7"/>
  <c r="X46" i="7" s="1"/>
  <c r="Q46" i="7"/>
  <c r="AP46" i="7" s="1"/>
  <c r="U45" i="7"/>
  <c r="AG45" i="7" s="1"/>
  <c r="S45" i="7"/>
  <c r="X45" i="7" s="1"/>
  <c r="Q45" i="7"/>
  <c r="AP45" i="7" s="1"/>
  <c r="U44" i="7"/>
  <c r="AG44" i="7" s="1"/>
  <c r="S44" i="7"/>
  <c r="X44" i="7" s="1"/>
  <c r="Q44" i="7"/>
  <c r="AP44" i="7" s="1"/>
  <c r="U43" i="7"/>
  <c r="AG43" i="7" s="1"/>
  <c r="S43" i="7"/>
  <c r="X43" i="7" s="1"/>
  <c r="Q43" i="7"/>
  <c r="AP43" i="7" s="1"/>
  <c r="U42" i="7"/>
  <c r="AG42" i="7" s="1"/>
  <c r="S42" i="7"/>
  <c r="X42" i="7" s="1"/>
  <c r="Q42" i="7"/>
  <c r="AP42" i="7" s="1"/>
  <c r="U41" i="7"/>
  <c r="AG41" i="7" s="1"/>
  <c r="S41" i="7"/>
  <c r="X41" i="7" s="1"/>
  <c r="Q41" i="7"/>
  <c r="AP41" i="7" s="1"/>
  <c r="U40" i="7"/>
  <c r="AG40" i="7" s="1"/>
  <c r="S40" i="7"/>
  <c r="X40" i="7" s="1"/>
  <c r="Q40" i="7"/>
  <c r="AP40" i="7" s="1"/>
  <c r="U39" i="7"/>
  <c r="AG39" i="7" s="1"/>
  <c r="S39" i="7"/>
  <c r="X39" i="7" s="1"/>
  <c r="Q39" i="7"/>
  <c r="AP39" i="7" s="1"/>
  <c r="U38" i="7"/>
  <c r="AG38" i="7" s="1"/>
  <c r="S38" i="7"/>
  <c r="X38" i="7" s="1"/>
  <c r="Q38" i="7"/>
  <c r="AP38" i="7" s="1"/>
  <c r="U37" i="7"/>
  <c r="AG37" i="7" s="1"/>
  <c r="S37" i="7"/>
  <c r="X37" i="7" s="1"/>
  <c r="Q37" i="7"/>
  <c r="AP37" i="7" s="1"/>
  <c r="U36" i="7"/>
  <c r="AG36" i="7" s="1"/>
  <c r="S36" i="7"/>
  <c r="X36" i="7" s="1"/>
  <c r="Q36" i="7"/>
  <c r="AP36" i="7" s="1"/>
  <c r="H36" i="7"/>
  <c r="H37" i="7" s="1"/>
  <c r="AN32" i="7"/>
  <c r="AE32" i="7"/>
  <c r="T116" i="6"/>
  <c r="W116" i="6" s="1"/>
  <c r="R116" i="6"/>
  <c r="AG116" i="6" s="1"/>
  <c r="D116" i="6"/>
  <c r="H116" i="6" s="1"/>
  <c r="I116" i="6" s="1"/>
  <c r="J116" i="6" s="1"/>
  <c r="T115" i="6"/>
  <c r="W115" i="6" s="1"/>
  <c r="R115" i="6"/>
  <c r="AG115" i="6" s="1"/>
  <c r="D115" i="6"/>
  <c r="H115" i="6" s="1"/>
  <c r="I115" i="6" s="1"/>
  <c r="J115" i="6" s="1"/>
  <c r="T114" i="6"/>
  <c r="W114" i="6" s="1"/>
  <c r="R114" i="6"/>
  <c r="AG114" i="6" s="1"/>
  <c r="D114" i="6"/>
  <c r="H114" i="6" s="1"/>
  <c r="I114" i="6" s="1"/>
  <c r="J114" i="6" s="1"/>
  <c r="T113" i="6"/>
  <c r="W113" i="6" s="1"/>
  <c r="R113" i="6"/>
  <c r="AG113" i="6" s="1"/>
  <c r="D113" i="6"/>
  <c r="H113" i="6" s="1"/>
  <c r="I113" i="6" s="1"/>
  <c r="J113" i="6" s="1"/>
  <c r="T112" i="6"/>
  <c r="W112" i="6" s="1"/>
  <c r="R112" i="6"/>
  <c r="AG112" i="6" s="1"/>
  <c r="D112" i="6"/>
  <c r="H112" i="6" s="1"/>
  <c r="I112" i="6" s="1"/>
  <c r="J112" i="6" s="1"/>
  <c r="T111" i="6"/>
  <c r="W111" i="6" s="1"/>
  <c r="R111" i="6"/>
  <c r="AG111" i="6" s="1"/>
  <c r="D111" i="6"/>
  <c r="H111" i="6" s="1"/>
  <c r="I111" i="6" s="1"/>
  <c r="J111" i="6" s="1"/>
  <c r="T110" i="6"/>
  <c r="W110" i="6" s="1"/>
  <c r="R110" i="6"/>
  <c r="AG110" i="6" s="1"/>
  <c r="D110" i="6"/>
  <c r="H110" i="6" s="1"/>
  <c r="I110" i="6" s="1"/>
  <c r="J110" i="6" s="1"/>
  <c r="T109" i="6"/>
  <c r="W109" i="6" s="1"/>
  <c r="R109" i="6"/>
  <c r="AG109" i="6" s="1"/>
  <c r="D109" i="6"/>
  <c r="H109" i="6" s="1"/>
  <c r="I109" i="6" s="1"/>
  <c r="J109" i="6" s="1"/>
  <c r="T108" i="6"/>
  <c r="W108" i="6" s="1"/>
  <c r="R108" i="6"/>
  <c r="AG108" i="6" s="1"/>
  <c r="D108" i="6"/>
  <c r="H108" i="6" s="1"/>
  <c r="I108" i="6" s="1"/>
  <c r="J108" i="6" s="1"/>
  <c r="Q108" i="6" s="1"/>
  <c r="AF108" i="6" s="1"/>
  <c r="T107" i="6"/>
  <c r="W107" i="6" s="1"/>
  <c r="R107" i="6"/>
  <c r="AG107" i="6" s="1"/>
  <c r="D107" i="6"/>
  <c r="H107" i="6" s="1"/>
  <c r="I107" i="6" s="1"/>
  <c r="J107" i="6" s="1"/>
  <c r="T106" i="6"/>
  <c r="W106" i="6" s="1"/>
  <c r="R106" i="6"/>
  <c r="AG106" i="6" s="1"/>
  <c r="D106" i="6"/>
  <c r="H106" i="6" s="1"/>
  <c r="I106" i="6" s="1"/>
  <c r="J106" i="6" s="1"/>
  <c r="T105" i="6"/>
  <c r="W105" i="6" s="1"/>
  <c r="R105" i="6"/>
  <c r="AG105" i="6" s="1"/>
  <c r="D105" i="6"/>
  <c r="H105" i="6" s="1"/>
  <c r="I105" i="6" s="1"/>
  <c r="J105" i="6" s="1"/>
  <c r="T104" i="6"/>
  <c r="W104" i="6" s="1"/>
  <c r="R104" i="6"/>
  <c r="AG104" i="6" s="1"/>
  <c r="J104" i="6"/>
  <c r="U104" i="6" s="1"/>
  <c r="X104" i="6" s="1"/>
  <c r="D104" i="6"/>
  <c r="H104" i="6" s="1"/>
  <c r="I104" i="6" s="1"/>
  <c r="T103" i="6"/>
  <c r="W103" i="6" s="1"/>
  <c r="R103" i="6"/>
  <c r="AG103" i="6" s="1"/>
  <c r="D103" i="6"/>
  <c r="H103" i="6" s="1"/>
  <c r="I103" i="6" s="1"/>
  <c r="J103" i="6" s="1"/>
  <c r="T102" i="6"/>
  <c r="W102" i="6" s="1"/>
  <c r="R102" i="6"/>
  <c r="AG102" i="6" s="1"/>
  <c r="D102" i="6"/>
  <c r="H102" i="6" s="1"/>
  <c r="I102" i="6" s="1"/>
  <c r="J102" i="6" s="1"/>
  <c r="T101" i="6"/>
  <c r="W101" i="6" s="1"/>
  <c r="R101" i="6"/>
  <c r="AG101" i="6" s="1"/>
  <c r="D101" i="6"/>
  <c r="H101" i="6" s="1"/>
  <c r="I101" i="6" s="1"/>
  <c r="J101" i="6" s="1"/>
  <c r="Q101" i="6" s="1"/>
  <c r="AF101" i="6" s="1"/>
  <c r="T100" i="6"/>
  <c r="W100" i="6" s="1"/>
  <c r="R100" i="6"/>
  <c r="AG100" i="6" s="1"/>
  <c r="D100" i="6"/>
  <c r="H100" i="6" s="1"/>
  <c r="I100" i="6" s="1"/>
  <c r="J100" i="6" s="1"/>
  <c r="T99" i="6"/>
  <c r="W99" i="6" s="1"/>
  <c r="R99" i="6"/>
  <c r="AG99" i="6" s="1"/>
  <c r="D99" i="6"/>
  <c r="H99" i="6" s="1"/>
  <c r="I99" i="6" s="1"/>
  <c r="J99" i="6" s="1"/>
  <c r="T98" i="6"/>
  <c r="W98" i="6" s="1"/>
  <c r="R98" i="6"/>
  <c r="AG98" i="6" s="1"/>
  <c r="D98" i="6"/>
  <c r="H98" i="6" s="1"/>
  <c r="I98" i="6" s="1"/>
  <c r="J98" i="6" s="1"/>
  <c r="S98" i="6" s="1"/>
  <c r="AH98" i="6" s="1"/>
  <c r="T97" i="6"/>
  <c r="W97" i="6" s="1"/>
  <c r="R97" i="6"/>
  <c r="AG97" i="6" s="1"/>
  <c r="D97" i="6"/>
  <c r="H97" i="6" s="1"/>
  <c r="I97" i="6" s="1"/>
  <c r="J97" i="6" s="1"/>
  <c r="T96" i="6"/>
  <c r="W96" i="6" s="1"/>
  <c r="R96" i="6"/>
  <c r="AG96" i="6" s="1"/>
  <c r="D96" i="6"/>
  <c r="H96" i="6" s="1"/>
  <c r="I96" i="6" s="1"/>
  <c r="J96" i="6" s="1"/>
  <c r="U96" i="6" s="1"/>
  <c r="X96" i="6" s="1"/>
  <c r="T95" i="6"/>
  <c r="W95" i="6" s="1"/>
  <c r="R95" i="6"/>
  <c r="AG95" i="6" s="1"/>
  <c r="D95" i="6"/>
  <c r="H95" i="6" s="1"/>
  <c r="I95" i="6" s="1"/>
  <c r="J95" i="6" s="1"/>
  <c r="T94" i="6"/>
  <c r="W94" i="6" s="1"/>
  <c r="R94" i="6"/>
  <c r="AG94" i="6" s="1"/>
  <c r="D94" i="6"/>
  <c r="H94" i="6" s="1"/>
  <c r="I94" i="6" s="1"/>
  <c r="J94" i="6" s="1"/>
  <c r="T93" i="6"/>
  <c r="W93" i="6" s="1"/>
  <c r="R93" i="6"/>
  <c r="AG93" i="6" s="1"/>
  <c r="D93" i="6"/>
  <c r="H93" i="6" s="1"/>
  <c r="I93" i="6" s="1"/>
  <c r="J93" i="6" s="1"/>
  <c r="Q93" i="6" s="1"/>
  <c r="AF93" i="6" s="1"/>
  <c r="T92" i="6"/>
  <c r="W92" i="6" s="1"/>
  <c r="R92" i="6"/>
  <c r="AG92" i="6" s="1"/>
  <c r="D92" i="6"/>
  <c r="H92" i="6" s="1"/>
  <c r="I92" i="6" s="1"/>
  <c r="J92" i="6" s="1"/>
  <c r="T91" i="6"/>
  <c r="W91" i="6" s="1"/>
  <c r="R91" i="6"/>
  <c r="AG91" i="6" s="1"/>
  <c r="D91" i="6"/>
  <c r="H91" i="6" s="1"/>
  <c r="I91" i="6" s="1"/>
  <c r="J91" i="6" s="1"/>
  <c r="T90" i="6"/>
  <c r="W90" i="6" s="1"/>
  <c r="R90" i="6"/>
  <c r="AG90" i="6" s="1"/>
  <c r="D90" i="6"/>
  <c r="H90" i="6" s="1"/>
  <c r="I90" i="6" s="1"/>
  <c r="J90" i="6" s="1"/>
  <c r="T89" i="6"/>
  <c r="W89" i="6" s="1"/>
  <c r="R89" i="6"/>
  <c r="AG89" i="6" s="1"/>
  <c r="D89" i="6"/>
  <c r="H89" i="6" s="1"/>
  <c r="I89" i="6" s="1"/>
  <c r="J89" i="6" s="1"/>
  <c r="U89" i="6" s="1"/>
  <c r="X89" i="6" s="1"/>
  <c r="T88" i="6"/>
  <c r="W88" i="6" s="1"/>
  <c r="R88" i="6"/>
  <c r="AG88" i="6" s="1"/>
  <c r="D88" i="6"/>
  <c r="H88" i="6" s="1"/>
  <c r="I88" i="6" s="1"/>
  <c r="J88" i="6" s="1"/>
  <c r="AG87" i="6"/>
  <c r="T87" i="6"/>
  <c r="W87" i="6" s="1"/>
  <c r="R87" i="6"/>
  <c r="D87" i="6"/>
  <c r="H87" i="6" s="1"/>
  <c r="I87" i="6" s="1"/>
  <c r="J87" i="6" s="1"/>
  <c r="T86" i="6"/>
  <c r="W86" i="6" s="1"/>
  <c r="R86" i="6"/>
  <c r="AG86" i="6" s="1"/>
  <c r="D86" i="6"/>
  <c r="H86" i="6" s="1"/>
  <c r="I86" i="6" s="1"/>
  <c r="J86" i="6" s="1"/>
  <c r="T85" i="6"/>
  <c r="W85" i="6" s="1"/>
  <c r="R85" i="6"/>
  <c r="AG85" i="6" s="1"/>
  <c r="D85" i="6"/>
  <c r="H85" i="6" s="1"/>
  <c r="I85" i="6" s="1"/>
  <c r="J85" i="6" s="1"/>
  <c r="T84" i="6"/>
  <c r="W84" i="6" s="1"/>
  <c r="R84" i="6"/>
  <c r="AG84" i="6" s="1"/>
  <c r="D84" i="6"/>
  <c r="H84" i="6" s="1"/>
  <c r="I84" i="6" s="1"/>
  <c r="J84" i="6" s="1"/>
  <c r="T83" i="6"/>
  <c r="W83" i="6" s="1"/>
  <c r="R83" i="6"/>
  <c r="AG83" i="6" s="1"/>
  <c r="D83" i="6"/>
  <c r="H83" i="6" s="1"/>
  <c r="I83" i="6" s="1"/>
  <c r="J83" i="6" s="1"/>
  <c r="AG82" i="6"/>
  <c r="T82" i="6"/>
  <c r="W82" i="6" s="1"/>
  <c r="R82" i="6"/>
  <c r="D82" i="6"/>
  <c r="H82" i="6" s="1"/>
  <c r="I82" i="6" s="1"/>
  <c r="J82" i="6" s="1"/>
  <c r="S82" i="6" s="1"/>
  <c r="AH82" i="6" s="1"/>
  <c r="T81" i="6"/>
  <c r="W81" i="6" s="1"/>
  <c r="R81" i="6"/>
  <c r="AG81" i="6" s="1"/>
  <c r="D81" i="6"/>
  <c r="H81" i="6" s="1"/>
  <c r="I81" i="6" s="1"/>
  <c r="J81" i="6" s="1"/>
  <c r="AG80" i="6"/>
  <c r="T80" i="6"/>
  <c r="W80" i="6" s="1"/>
  <c r="R80" i="6"/>
  <c r="D80" i="6"/>
  <c r="H80" i="6" s="1"/>
  <c r="I80" i="6" s="1"/>
  <c r="J80" i="6" s="1"/>
  <c r="T79" i="6"/>
  <c r="W79" i="6" s="1"/>
  <c r="R79" i="6"/>
  <c r="AG79" i="6" s="1"/>
  <c r="D79" i="6"/>
  <c r="H79" i="6" s="1"/>
  <c r="I79" i="6" s="1"/>
  <c r="J79" i="6" s="1"/>
  <c r="T78" i="6"/>
  <c r="W78" i="6" s="1"/>
  <c r="R78" i="6"/>
  <c r="AG78" i="6" s="1"/>
  <c r="D78" i="6"/>
  <c r="H78" i="6" s="1"/>
  <c r="I78" i="6" s="1"/>
  <c r="J78" i="6" s="1"/>
  <c r="S78" i="6" s="1"/>
  <c r="AH78" i="6" s="1"/>
  <c r="T77" i="6"/>
  <c r="W77" i="6" s="1"/>
  <c r="R77" i="6"/>
  <c r="AG77" i="6" s="1"/>
  <c r="D77" i="6"/>
  <c r="H77" i="6" s="1"/>
  <c r="I77" i="6" s="1"/>
  <c r="J77" i="6" s="1"/>
  <c r="T76" i="6"/>
  <c r="W76" i="6" s="1"/>
  <c r="R76" i="6"/>
  <c r="AG76" i="6" s="1"/>
  <c r="D76" i="6"/>
  <c r="H76" i="6" s="1"/>
  <c r="I76" i="6" s="1"/>
  <c r="J76" i="6" s="1"/>
  <c r="T75" i="6"/>
  <c r="W75" i="6" s="1"/>
  <c r="R75" i="6"/>
  <c r="AG75" i="6" s="1"/>
  <c r="D75" i="6"/>
  <c r="H75" i="6" s="1"/>
  <c r="I75" i="6" s="1"/>
  <c r="J75" i="6" s="1"/>
  <c r="T74" i="6"/>
  <c r="W74" i="6" s="1"/>
  <c r="R74" i="6"/>
  <c r="AG74" i="6" s="1"/>
  <c r="D74" i="6"/>
  <c r="H74" i="6" s="1"/>
  <c r="I74" i="6" s="1"/>
  <c r="J74" i="6" s="1"/>
  <c r="T73" i="6"/>
  <c r="W73" i="6" s="1"/>
  <c r="R73" i="6"/>
  <c r="AG73" i="6" s="1"/>
  <c r="D73" i="6"/>
  <c r="H73" i="6" s="1"/>
  <c r="I73" i="6" s="1"/>
  <c r="J73" i="6" s="1"/>
  <c r="U73" i="6" s="1"/>
  <c r="X73" i="6" s="1"/>
  <c r="T72" i="6"/>
  <c r="W72" i="6" s="1"/>
  <c r="R72" i="6"/>
  <c r="AG72" i="6" s="1"/>
  <c r="D72" i="6"/>
  <c r="H72" i="6" s="1"/>
  <c r="I72" i="6" s="1"/>
  <c r="J72" i="6" s="1"/>
  <c r="U72" i="6" s="1"/>
  <c r="X72" i="6" s="1"/>
  <c r="T71" i="6"/>
  <c r="W71" i="6" s="1"/>
  <c r="R71" i="6"/>
  <c r="AG71" i="6" s="1"/>
  <c r="D71" i="6"/>
  <c r="H71" i="6" s="1"/>
  <c r="I71" i="6" s="1"/>
  <c r="J71" i="6" s="1"/>
  <c r="T70" i="6"/>
  <c r="W70" i="6" s="1"/>
  <c r="R70" i="6"/>
  <c r="AG70" i="6" s="1"/>
  <c r="D70" i="6"/>
  <c r="H70" i="6" s="1"/>
  <c r="I70" i="6" s="1"/>
  <c r="J70" i="6" s="1"/>
  <c r="S70" i="6" s="1"/>
  <c r="AH70" i="6" s="1"/>
  <c r="T69" i="6"/>
  <c r="W69" i="6" s="1"/>
  <c r="R69" i="6"/>
  <c r="AG69" i="6" s="1"/>
  <c r="D69" i="6"/>
  <c r="H69" i="6" s="1"/>
  <c r="I69" i="6" s="1"/>
  <c r="J69" i="6" s="1"/>
  <c r="T68" i="6"/>
  <c r="W68" i="6" s="1"/>
  <c r="R68" i="6"/>
  <c r="AG68" i="6" s="1"/>
  <c r="D68" i="6"/>
  <c r="H68" i="6" s="1"/>
  <c r="I68" i="6" s="1"/>
  <c r="J68" i="6" s="1"/>
  <c r="T67" i="6"/>
  <c r="W67" i="6" s="1"/>
  <c r="R67" i="6"/>
  <c r="AG67" i="6" s="1"/>
  <c r="D67" i="6"/>
  <c r="H67" i="6" s="1"/>
  <c r="I67" i="6" s="1"/>
  <c r="J67" i="6" s="1"/>
  <c r="T66" i="6"/>
  <c r="W66" i="6" s="1"/>
  <c r="R66" i="6"/>
  <c r="AG66" i="6" s="1"/>
  <c r="D66" i="6"/>
  <c r="H66" i="6" s="1"/>
  <c r="I66" i="6" s="1"/>
  <c r="J66" i="6" s="1"/>
  <c r="T65" i="6"/>
  <c r="W65" i="6" s="1"/>
  <c r="R65" i="6"/>
  <c r="AG65" i="6" s="1"/>
  <c r="D65" i="6"/>
  <c r="H65" i="6" s="1"/>
  <c r="I65" i="6" s="1"/>
  <c r="J65" i="6" s="1"/>
  <c r="T64" i="6"/>
  <c r="W64" i="6" s="1"/>
  <c r="R64" i="6"/>
  <c r="AG64" i="6" s="1"/>
  <c r="D64" i="6"/>
  <c r="H64" i="6" s="1"/>
  <c r="I64" i="6" s="1"/>
  <c r="J64" i="6" s="1"/>
  <c r="T63" i="6"/>
  <c r="W63" i="6" s="1"/>
  <c r="R63" i="6"/>
  <c r="AG63" i="6" s="1"/>
  <c r="D63" i="6"/>
  <c r="H63" i="6" s="1"/>
  <c r="I63" i="6" s="1"/>
  <c r="J63" i="6" s="1"/>
  <c r="T62" i="6"/>
  <c r="W62" i="6" s="1"/>
  <c r="R62" i="6"/>
  <c r="AG62" i="6" s="1"/>
  <c r="D62" i="6"/>
  <c r="H62" i="6" s="1"/>
  <c r="I62" i="6" s="1"/>
  <c r="J62" i="6" s="1"/>
  <c r="S62" i="6" s="1"/>
  <c r="AH62" i="6" s="1"/>
  <c r="T61" i="6"/>
  <c r="W61" i="6" s="1"/>
  <c r="R61" i="6"/>
  <c r="AG61" i="6" s="1"/>
  <c r="I61" i="6"/>
  <c r="J61" i="6" s="1"/>
  <c r="Q61" i="6" s="1"/>
  <c r="AF61" i="6" s="1"/>
  <c r="D61" i="6"/>
  <c r="H61" i="6" s="1"/>
  <c r="T60" i="6"/>
  <c r="W60" i="6" s="1"/>
  <c r="R60" i="6"/>
  <c r="AG60" i="6" s="1"/>
  <c r="D60" i="6"/>
  <c r="H60" i="6" s="1"/>
  <c r="I60" i="6" s="1"/>
  <c r="J60" i="6" s="1"/>
  <c r="W59" i="6"/>
  <c r="T59" i="6"/>
  <c r="R59" i="6"/>
  <c r="AG59" i="6" s="1"/>
  <c r="D59" i="6"/>
  <c r="H59" i="6" s="1"/>
  <c r="I59" i="6" s="1"/>
  <c r="J59" i="6" s="1"/>
  <c r="T58" i="6"/>
  <c r="W58" i="6" s="1"/>
  <c r="R58" i="6"/>
  <c r="AG58" i="6" s="1"/>
  <c r="D58" i="6"/>
  <c r="H58" i="6" s="1"/>
  <c r="I58" i="6" s="1"/>
  <c r="J58" i="6" s="1"/>
  <c r="S58" i="6" s="1"/>
  <c r="AH58" i="6" s="1"/>
  <c r="T57" i="6"/>
  <c r="W57" i="6" s="1"/>
  <c r="R57" i="6"/>
  <c r="AG57" i="6" s="1"/>
  <c r="D57" i="6"/>
  <c r="H57" i="6" s="1"/>
  <c r="I57" i="6" s="1"/>
  <c r="J57" i="6" s="1"/>
  <c r="T56" i="6"/>
  <c r="W56" i="6" s="1"/>
  <c r="R56" i="6"/>
  <c r="AG56" i="6" s="1"/>
  <c r="D56" i="6"/>
  <c r="H56" i="6" s="1"/>
  <c r="I56" i="6" s="1"/>
  <c r="J56" i="6" s="1"/>
  <c r="T55" i="6"/>
  <c r="W55" i="6" s="1"/>
  <c r="R55" i="6"/>
  <c r="AG55" i="6" s="1"/>
  <c r="D55" i="6"/>
  <c r="H55" i="6" s="1"/>
  <c r="I55" i="6" s="1"/>
  <c r="J55" i="6" s="1"/>
  <c r="T54" i="6"/>
  <c r="W54" i="6" s="1"/>
  <c r="R54" i="6"/>
  <c r="AG54" i="6" s="1"/>
  <c r="D54" i="6"/>
  <c r="H54" i="6" s="1"/>
  <c r="I54" i="6" s="1"/>
  <c r="J54" i="6" s="1"/>
  <c r="U54" i="6" s="1"/>
  <c r="X54" i="6" s="1"/>
  <c r="T53" i="6"/>
  <c r="W53" i="6" s="1"/>
  <c r="R53" i="6"/>
  <c r="AG53" i="6" s="1"/>
  <c r="D53" i="6"/>
  <c r="H53" i="6" s="1"/>
  <c r="I53" i="6" s="1"/>
  <c r="J53" i="6" s="1"/>
  <c r="T52" i="6"/>
  <c r="W52" i="6" s="1"/>
  <c r="R52" i="6"/>
  <c r="AG52" i="6" s="1"/>
  <c r="D52" i="6"/>
  <c r="H52" i="6" s="1"/>
  <c r="I52" i="6" s="1"/>
  <c r="J52" i="6" s="1"/>
  <c r="T51" i="6"/>
  <c r="W51" i="6" s="1"/>
  <c r="R51" i="6"/>
  <c r="AG51" i="6" s="1"/>
  <c r="D51" i="6"/>
  <c r="H51" i="6" s="1"/>
  <c r="I51" i="6" s="1"/>
  <c r="J51" i="6" s="1"/>
  <c r="T50" i="6"/>
  <c r="W50" i="6" s="1"/>
  <c r="R50" i="6"/>
  <c r="AG50" i="6" s="1"/>
  <c r="D50" i="6"/>
  <c r="H50" i="6" s="1"/>
  <c r="I50" i="6" s="1"/>
  <c r="J50" i="6" s="1"/>
  <c r="T49" i="6"/>
  <c r="W49" i="6" s="1"/>
  <c r="R49" i="6"/>
  <c r="AG49" i="6" s="1"/>
  <c r="D49" i="6"/>
  <c r="H49" i="6" s="1"/>
  <c r="I49" i="6" s="1"/>
  <c r="J49" i="6" s="1"/>
  <c r="T48" i="6"/>
  <c r="W48" i="6" s="1"/>
  <c r="R48" i="6"/>
  <c r="AG48" i="6" s="1"/>
  <c r="D48" i="6"/>
  <c r="H48" i="6" s="1"/>
  <c r="I48" i="6" s="1"/>
  <c r="J48" i="6" s="1"/>
  <c r="T47" i="6"/>
  <c r="W47" i="6" s="1"/>
  <c r="R47" i="6"/>
  <c r="AG47" i="6" s="1"/>
  <c r="D47" i="6"/>
  <c r="H47" i="6" s="1"/>
  <c r="I47" i="6" s="1"/>
  <c r="J47" i="6" s="1"/>
  <c r="T46" i="6"/>
  <c r="W46" i="6" s="1"/>
  <c r="R46" i="6"/>
  <c r="AG46" i="6" s="1"/>
  <c r="D46" i="6"/>
  <c r="H46" i="6" s="1"/>
  <c r="I46" i="6" s="1"/>
  <c r="J46" i="6" s="1"/>
  <c r="T45" i="6"/>
  <c r="W45" i="6" s="1"/>
  <c r="R45" i="6"/>
  <c r="AG45" i="6" s="1"/>
  <c r="D45" i="6"/>
  <c r="H45" i="6" s="1"/>
  <c r="I45" i="6" s="1"/>
  <c r="J45" i="6" s="1"/>
  <c r="T44" i="6"/>
  <c r="W44" i="6" s="1"/>
  <c r="R44" i="6"/>
  <c r="AG44" i="6" s="1"/>
  <c r="D44" i="6"/>
  <c r="H44" i="6" s="1"/>
  <c r="I44" i="6" s="1"/>
  <c r="J44" i="6" s="1"/>
  <c r="Q44" i="6" s="1"/>
  <c r="AF44" i="6" s="1"/>
  <c r="T43" i="6"/>
  <c r="W43" i="6" s="1"/>
  <c r="R43" i="6"/>
  <c r="AG43" i="6" s="1"/>
  <c r="D43" i="6"/>
  <c r="H43" i="6" s="1"/>
  <c r="I43" i="6" s="1"/>
  <c r="J43" i="6" s="1"/>
  <c r="Q43" i="6" s="1"/>
  <c r="AF43" i="6" s="1"/>
  <c r="T42" i="6"/>
  <c r="W42" i="6" s="1"/>
  <c r="R42" i="6"/>
  <c r="AG42" i="6" s="1"/>
  <c r="D42" i="6"/>
  <c r="H42" i="6" s="1"/>
  <c r="I42" i="6" s="1"/>
  <c r="J42" i="6" s="1"/>
  <c r="W41" i="6"/>
  <c r="T41" i="6"/>
  <c r="R41" i="6"/>
  <c r="AG41" i="6" s="1"/>
  <c r="D41" i="6"/>
  <c r="H41" i="6" s="1"/>
  <c r="I41" i="6" s="1"/>
  <c r="J41" i="6" s="1"/>
  <c r="T40" i="6"/>
  <c r="W40" i="6" s="1"/>
  <c r="R40" i="6"/>
  <c r="AG40" i="6" s="1"/>
  <c r="D40" i="6"/>
  <c r="H40" i="6" s="1"/>
  <c r="I40" i="6" s="1"/>
  <c r="J40" i="6" s="1"/>
  <c r="T39" i="6"/>
  <c r="W39" i="6" s="1"/>
  <c r="R39" i="6"/>
  <c r="AG39" i="6" s="1"/>
  <c r="D39" i="6"/>
  <c r="H39" i="6" s="1"/>
  <c r="I39" i="6" s="1"/>
  <c r="J39" i="6" s="1"/>
  <c r="T38" i="6"/>
  <c r="W38" i="6" s="1"/>
  <c r="R38" i="6"/>
  <c r="AG38" i="6" s="1"/>
  <c r="D38" i="6"/>
  <c r="H38" i="6" s="1"/>
  <c r="I38" i="6" s="1"/>
  <c r="J38" i="6" s="1"/>
  <c r="U38" i="6" s="1"/>
  <c r="X38" i="6" s="1"/>
  <c r="T37" i="6"/>
  <c r="W37" i="6" s="1"/>
  <c r="R37" i="6"/>
  <c r="AG37" i="6" s="1"/>
  <c r="D37" i="6"/>
  <c r="H37" i="6" s="1"/>
  <c r="I37" i="6" s="1"/>
  <c r="J37" i="6" s="1"/>
  <c r="T36" i="6"/>
  <c r="W36" i="6" s="1"/>
  <c r="AG36" i="6"/>
  <c r="D36" i="6"/>
  <c r="H36" i="6" s="1"/>
  <c r="I36" i="6" s="1"/>
  <c r="J36" i="6" s="1"/>
  <c r="U36" i="6" s="1"/>
  <c r="X36" i="6" s="1"/>
  <c r="S116" i="5"/>
  <c r="V116" i="5" s="1"/>
  <c r="Q116" i="5"/>
  <c r="AE116" i="5" s="1"/>
  <c r="S115" i="5"/>
  <c r="V115" i="5" s="1"/>
  <c r="Q115" i="5"/>
  <c r="AE115" i="5" s="1"/>
  <c r="S114" i="5"/>
  <c r="V114" i="5" s="1"/>
  <c r="Q114" i="5"/>
  <c r="AE114" i="5" s="1"/>
  <c r="S113" i="5"/>
  <c r="V113" i="5" s="1"/>
  <c r="Q113" i="5"/>
  <c r="AE113" i="5" s="1"/>
  <c r="S112" i="5"/>
  <c r="V112" i="5" s="1"/>
  <c r="Q112" i="5"/>
  <c r="AE112" i="5" s="1"/>
  <c r="S111" i="5"/>
  <c r="V111" i="5" s="1"/>
  <c r="Q111" i="5"/>
  <c r="AE111" i="5" s="1"/>
  <c r="S110" i="5"/>
  <c r="V110" i="5" s="1"/>
  <c r="Q110" i="5"/>
  <c r="AE110" i="5" s="1"/>
  <c r="S109" i="5"/>
  <c r="V109" i="5" s="1"/>
  <c r="Q109" i="5"/>
  <c r="AE109" i="5" s="1"/>
  <c r="S108" i="5"/>
  <c r="V108" i="5" s="1"/>
  <c r="Q108" i="5"/>
  <c r="AE108" i="5" s="1"/>
  <c r="S107" i="5"/>
  <c r="V107" i="5" s="1"/>
  <c r="Q107" i="5"/>
  <c r="AE107" i="5" s="1"/>
  <c r="S106" i="5"/>
  <c r="V106" i="5" s="1"/>
  <c r="Q106" i="5"/>
  <c r="AE106" i="5" s="1"/>
  <c r="S105" i="5"/>
  <c r="V105" i="5" s="1"/>
  <c r="Q105" i="5"/>
  <c r="AE105" i="5" s="1"/>
  <c r="S104" i="5"/>
  <c r="V104" i="5" s="1"/>
  <c r="Q104" i="5"/>
  <c r="AE104" i="5" s="1"/>
  <c r="S103" i="5"/>
  <c r="V103" i="5" s="1"/>
  <c r="Q103" i="5"/>
  <c r="AE103" i="5" s="1"/>
  <c r="S102" i="5"/>
  <c r="V102" i="5" s="1"/>
  <c r="Q102" i="5"/>
  <c r="AE102" i="5" s="1"/>
  <c r="S101" i="5"/>
  <c r="V101" i="5" s="1"/>
  <c r="Q101" i="5"/>
  <c r="AE101" i="5" s="1"/>
  <c r="S100" i="5"/>
  <c r="V100" i="5" s="1"/>
  <c r="Q100" i="5"/>
  <c r="AE100" i="5" s="1"/>
  <c r="S99" i="5"/>
  <c r="V99" i="5" s="1"/>
  <c r="Q99" i="5"/>
  <c r="AE99" i="5" s="1"/>
  <c r="S98" i="5"/>
  <c r="V98" i="5" s="1"/>
  <c r="Q98" i="5"/>
  <c r="AE98" i="5" s="1"/>
  <c r="S97" i="5"/>
  <c r="V97" i="5" s="1"/>
  <c r="Q97" i="5"/>
  <c r="AE97" i="5" s="1"/>
  <c r="S96" i="5"/>
  <c r="V96" i="5" s="1"/>
  <c r="Q96" i="5"/>
  <c r="AE96" i="5" s="1"/>
  <c r="S95" i="5"/>
  <c r="V95" i="5" s="1"/>
  <c r="Q95" i="5"/>
  <c r="AE95" i="5" s="1"/>
  <c r="S94" i="5"/>
  <c r="V94" i="5" s="1"/>
  <c r="Q94" i="5"/>
  <c r="AE94" i="5" s="1"/>
  <c r="S93" i="5"/>
  <c r="V93" i="5" s="1"/>
  <c r="Q93" i="5"/>
  <c r="AE93" i="5" s="1"/>
  <c r="S92" i="5"/>
  <c r="V92" i="5" s="1"/>
  <c r="Q92" i="5"/>
  <c r="AE92" i="5" s="1"/>
  <c r="S91" i="5"/>
  <c r="V91" i="5" s="1"/>
  <c r="Q91" i="5"/>
  <c r="AE91" i="5" s="1"/>
  <c r="S90" i="5"/>
  <c r="V90" i="5" s="1"/>
  <c r="Q90" i="5"/>
  <c r="AE90" i="5" s="1"/>
  <c r="S89" i="5"/>
  <c r="V89" i="5" s="1"/>
  <c r="Q89" i="5"/>
  <c r="AE89" i="5" s="1"/>
  <c r="S88" i="5"/>
  <c r="V88" i="5" s="1"/>
  <c r="Q88" i="5"/>
  <c r="AE88" i="5" s="1"/>
  <c r="S87" i="5"/>
  <c r="V87" i="5" s="1"/>
  <c r="Q87" i="5"/>
  <c r="AE87" i="5" s="1"/>
  <c r="S86" i="5"/>
  <c r="V86" i="5" s="1"/>
  <c r="Q86" i="5"/>
  <c r="AE86" i="5" s="1"/>
  <c r="S85" i="5"/>
  <c r="V85" i="5" s="1"/>
  <c r="Q85" i="5"/>
  <c r="AE85" i="5" s="1"/>
  <c r="S84" i="5"/>
  <c r="V84" i="5" s="1"/>
  <c r="Q84" i="5"/>
  <c r="AE84" i="5" s="1"/>
  <c r="S83" i="5"/>
  <c r="V83" i="5" s="1"/>
  <c r="Q83" i="5"/>
  <c r="AE83" i="5" s="1"/>
  <c r="S82" i="5"/>
  <c r="V82" i="5" s="1"/>
  <c r="Q82" i="5"/>
  <c r="AE82" i="5" s="1"/>
  <c r="S81" i="5"/>
  <c r="V81" i="5" s="1"/>
  <c r="Q81" i="5"/>
  <c r="AE81" i="5" s="1"/>
  <c r="S80" i="5"/>
  <c r="V80" i="5" s="1"/>
  <c r="Q80" i="5"/>
  <c r="AE80" i="5" s="1"/>
  <c r="S79" i="5"/>
  <c r="V79" i="5" s="1"/>
  <c r="Q79" i="5"/>
  <c r="AE79" i="5" s="1"/>
  <c r="S78" i="5"/>
  <c r="V78" i="5" s="1"/>
  <c r="Q78" i="5"/>
  <c r="AE78" i="5" s="1"/>
  <c r="S77" i="5"/>
  <c r="V77" i="5" s="1"/>
  <c r="Q77" i="5"/>
  <c r="AE77" i="5" s="1"/>
  <c r="S76" i="5"/>
  <c r="V76" i="5" s="1"/>
  <c r="Q76" i="5"/>
  <c r="AE76" i="5" s="1"/>
  <c r="S75" i="5"/>
  <c r="V75" i="5" s="1"/>
  <c r="Q75" i="5"/>
  <c r="AE75" i="5" s="1"/>
  <c r="S74" i="5"/>
  <c r="V74" i="5" s="1"/>
  <c r="Q74" i="5"/>
  <c r="AE74" i="5" s="1"/>
  <c r="S73" i="5"/>
  <c r="V73" i="5" s="1"/>
  <c r="Q73" i="5"/>
  <c r="AE73" i="5" s="1"/>
  <c r="S72" i="5"/>
  <c r="V72" i="5" s="1"/>
  <c r="Q72" i="5"/>
  <c r="AE72" i="5" s="1"/>
  <c r="S71" i="5"/>
  <c r="V71" i="5" s="1"/>
  <c r="Q71" i="5"/>
  <c r="AE71" i="5" s="1"/>
  <c r="S70" i="5"/>
  <c r="V70" i="5" s="1"/>
  <c r="Q70" i="5"/>
  <c r="AE70" i="5" s="1"/>
  <c r="S69" i="5"/>
  <c r="V69" i="5" s="1"/>
  <c r="Q69" i="5"/>
  <c r="AE69" i="5" s="1"/>
  <c r="S68" i="5"/>
  <c r="V68" i="5" s="1"/>
  <c r="Q68" i="5"/>
  <c r="AE68" i="5" s="1"/>
  <c r="S67" i="5"/>
  <c r="V67" i="5" s="1"/>
  <c r="Q67" i="5"/>
  <c r="AE67" i="5" s="1"/>
  <c r="S66" i="5"/>
  <c r="V66" i="5" s="1"/>
  <c r="Q66" i="5"/>
  <c r="AE66" i="5" s="1"/>
  <c r="S65" i="5"/>
  <c r="V65" i="5" s="1"/>
  <c r="Q65" i="5"/>
  <c r="AE65" i="5" s="1"/>
  <c r="S64" i="5"/>
  <c r="V64" i="5" s="1"/>
  <c r="Q64" i="5"/>
  <c r="AE64" i="5" s="1"/>
  <c r="S63" i="5"/>
  <c r="V63" i="5" s="1"/>
  <c r="Q63" i="5"/>
  <c r="AE63" i="5" s="1"/>
  <c r="S62" i="5"/>
  <c r="V62" i="5" s="1"/>
  <c r="Q62" i="5"/>
  <c r="AE62" i="5" s="1"/>
  <c r="S61" i="5"/>
  <c r="V61" i="5" s="1"/>
  <c r="Q61" i="5"/>
  <c r="AE61" i="5" s="1"/>
  <c r="S60" i="5"/>
  <c r="V60" i="5" s="1"/>
  <c r="Q60" i="5"/>
  <c r="AE60" i="5" s="1"/>
  <c r="S59" i="5"/>
  <c r="V59" i="5" s="1"/>
  <c r="Q59" i="5"/>
  <c r="AE59" i="5" s="1"/>
  <c r="S58" i="5"/>
  <c r="V58" i="5" s="1"/>
  <c r="Q58" i="5"/>
  <c r="AE58" i="5" s="1"/>
  <c r="S57" i="5"/>
  <c r="V57" i="5" s="1"/>
  <c r="Q57" i="5"/>
  <c r="AE57" i="5" s="1"/>
  <c r="S56" i="5"/>
  <c r="V56" i="5" s="1"/>
  <c r="Q56" i="5"/>
  <c r="AE56" i="5" s="1"/>
  <c r="S55" i="5"/>
  <c r="V55" i="5" s="1"/>
  <c r="Q55" i="5"/>
  <c r="AE55" i="5" s="1"/>
  <c r="S54" i="5"/>
  <c r="V54" i="5" s="1"/>
  <c r="Q54" i="5"/>
  <c r="AE54" i="5" s="1"/>
  <c r="S53" i="5"/>
  <c r="V53" i="5" s="1"/>
  <c r="Q53" i="5"/>
  <c r="AE53" i="5" s="1"/>
  <c r="S52" i="5"/>
  <c r="V52" i="5" s="1"/>
  <c r="Q52" i="5"/>
  <c r="AE52" i="5" s="1"/>
  <c r="S51" i="5"/>
  <c r="V51" i="5" s="1"/>
  <c r="Q51" i="5"/>
  <c r="AE51" i="5" s="1"/>
  <c r="S50" i="5"/>
  <c r="V50" i="5" s="1"/>
  <c r="Q50" i="5"/>
  <c r="AE50" i="5" s="1"/>
  <c r="S49" i="5"/>
  <c r="V49" i="5" s="1"/>
  <c r="Q49" i="5"/>
  <c r="AE49" i="5" s="1"/>
  <c r="S48" i="5"/>
  <c r="V48" i="5" s="1"/>
  <c r="Q48" i="5"/>
  <c r="AE48" i="5" s="1"/>
  <c r="S47" i="5"/>
  <c r="V47" i="5" s="1"/>
  <c r="Q47" i="5"/>
  <c r="AE47" i="5" s="1"/>
  <c r="S46" i="5"/>
  <c r="V46" i="5" s="1"/>
  <c r="Q46" i="5"/>
  <c r="AE46" i="5" s="1"/>
  <c r="S45" i="5"/>
  <c r="V45" i="5" s="1"/>
  <c r="Q45" i="5"/>
  <c r="AE45" i="5" s="1"/>
  <c r="S44" i="5"/>
  <c r="V44" i="5" s="1"/>
  <c r="Q44" i="5"/>
  <c r="AE44" i="5" s="1"/>
  <c r="S43" i="5"/>
  <c r="V43" i="5" s="1"/>
  <c r="Q43" i="5"/>
  <c r="AE43" i="5" s="1"/>
  <c r="S42" i="5"/>
  <c r="V42" i="5" s="1"/>
  <c r="Q42" i="5"/>
  <c r="AE42" i="5" s="1"/>
  <c r="S41" i="5"/>
  <c r="V41" i="5" s="1"/>
  <c r="Q41" i="5"/>
  <c r="AE41" i="5" s="1"/>
  <c r="S40" i="5"/>
  <c r="V40" i="5" s="1"/>
  <c r="Q40" i="5"/>
  <c r="AE40" i="5" s="1"/>
  <c r="S39" i="5"/>
  <c r="V39" i="5" s="1"/>
  <c r="Q39" i="5"/>
  <c r="AE39" i="5" s="1"/>
  <c r="S38" i="5"/>
  <c r="V38" i="5" s="1"/>
  <c r="Q38" i="5"/>
  <c r="AE38" i="5" s="1"/>
  <c r="S37" i="5"/>
  <c r="V37" i="5" s="1"/>
  <c r="Q37" i="5"/>
  <c r="AE37" i="5" s="1"/>
  <c r="S36" i="5"/>
  <c r="V36" i="5" s="1"/>
  <c r="Q36" i="5"/>
  <c r="AE36" i="5" s="1"/>
  <c r="H36" i="5"/>
  <c r="H37" i="5" s="1"/>
  <c r="Q116" i="4"/>
  <c r="U116" i="4" s="1"/>
  <c r="Q115" i="4"/>
  <c r="U115" i="4" s="1"/>
  <c r="Q114" i="4"/>
  <c r="U114" i="4" s="1"/>
  <c r="Q113" i="4"/>
  <c r="U113" i="4" s="1"/>
  <c r="Q112" i="4"/>
  <c r="U112" i="4" s="1"/>
  <c r="Q111" i="4"/>
  <c r="U111" i="4" s="1"/>
  <c r="Q110" i="4"/>
  <c r="U110" i="4" s="1"/>
  <c r="Q109" i="4"/>
  <c r="U109" i="4" s="1"/>
  <c r="Q108" i="4"/>
  <c r="U108" i="4" s="1"/>
  <c r="Q107" i="4"/>
  <c r="U107" i="4" s="1"/>
  <c r="Q106" i="4"/>
  <c r="U106" i="4" s="1"/>
  <c r="Q105" i="4"/>
  <c r="U105" i="4" s="1"/>
  <c r="Q104" i="4"/>
  <c r="U104" i="4" s="1"/>
  <c r="Q103" i="4"/>
  <c r="U103" i="4" s="1"/>
  <c r="Q102" i="4"/>
  <c r="U102" i="4" s="1"/>
  <c r="Q101" i="4"/>
  <c r="U101" i="4" s="1"/>
  <c r="Q100" i="4"/>
  <c r="U100" i="4" s="1"/>
  <c r="Q99" i="4"/>
  <c r="U99" i="4" s="1"/>
  <c r="Q98" i="4"/>
  <c r="U98" i="4" s="1"/>
  <c r="Q97" i="4"/>
  <c r="U97" i="4" s="1"/>
  <c r="Q96" i="4"/>
  <c r="U96" i="4" s="1"/>
  <c r="Q95" i="4"/>
  <c r="U95" i="4" s="1"/>
  <c r="Q94" i="4"/>
  <c r="U94" i="4" s="1"/>
  <c r="Q93" i="4"/>
  <c r="U93" i="4" s="1"/>
  <c r="Q92" i="4"/>
  <c r="U92" i="4" s="1"/>
  <c r="Q91" i="4"/>
  <c r="U91" i="4" s="1"/>
  <c r="Q90" i="4"/>
  <c r="U90" i="4" s="1"/>
  <c r="Q89" i="4"/>
  <c r="U89" i="4" s="1"/>
  <c r="Q88" i="4"/>
  <c r="U88" i="4" s="1"/>
  <c r="Q87" i="4"/>
  <c r="U87" i="4" s="1"/>
  <c r="Q86" i="4"/>
  <c r="U86" i="4" s="1"/>
  <c r="Q85" i="4"/>
  <c r="U85" i="4" s="1"/>
  <c r="Q84" i="4"/>
  <c r="U84" i="4" s="1"/>
  <c r="Q83" i="4"/>
  <c r="U83" i="4" s="1"/>
  <c r="Q82" i="4"/>
  <c r="U82" i="4" s="1"/>
  <c r="Q81" i="4"/>
  <c r="U81" i="4" s="1"/>
  <c r="Q80" i="4"/>
  <c r="U80" i="4" s="1"/>
  <c r="Q79" i="4"/>
  <c r="U79" i="4" s="1"/>
  <c r="Q78" i="4"/>
  <c r="U78" i="4" s="1"/>
  <c r="Q77" i="4"/>
  <c r="U77" i="4" s="1"/>
  <c r="Q76" i="4"/>
  <c r="U76" i="4" s="1"/>
  <c r="Q75" i="4"/>
  <c r="U75" i="4" s="1"/>
  <c r="Q74" i="4"/>
  <c r="U74" i="4" s="1"/>
  <c r="Q73" i="4"/>
  <c r="U73" i="4" s="1"/>
  <c r="Q72" i="4"/>
  <c r="U72" i="4" s="1"/>
  <c r="Q71" i="4"/>
  <c r="U71" i="4" s="1"/>
  <c r="Q70" i="4"/>
  <c r="U70" i="4" s="1"/>
  <c r="Q69" i="4"/>
  <c r="U69" i="4" s="1"/>
  <c r="Q68" i="4"/>
  <c r="U68" i="4" s="1"/>
  <c r="Q67" i="4"/>
  <c r="U67" i="4" s="1"/>
  <c r="Q66" i="4"/>
  <c r="U66" i="4" s="1"/>
  <c r="Q65" i="4"/>
  <c r="U65" i="4" s="1"/>
  <c r="Q64" i="4"/>
  <c r="U64" i="4" s="1"/>
  <c r="Q63" i="4"/>
  <c r="U63" i="4" s="1"/>
  <c r="Q62" i="4"/>
  <c r="U62" i="4" s="1"/>
  <c r="Q61" i="4"/>
  <c r="U61" i="4" s="1"/>
  <c r="Q60" i="4"/>
  <c r="U60" i="4" s="1"/>
  <c r="Q59" i="4"/>
  <c r="U59" i="4" s="1"/>
  <c r="Q58" i="4"/>
  <c r="U58" i="4" s="1"/>
  <c r="Q57" i="4"/>
  <c r="U57" i="4" s="1"/>
  <c r="Q56" i="4"/>
  <c r="U56" i="4" s="1"/>
  <c r="Q55" i="4"/>
  <c r="U55" i="4" s="1"/>
  <c r="Q54" i="4"/>
  <c r="U54" i="4" s="1"/>
  <c r="Q53" i="4"/>
  <c r="U53" i="4" s="1"/>
  <c r="Q52" i="4"/>
  <c r="U52" i="4" s="1"/>
  <c r="Q51" i="4"/>
  <c r="U51" i="4" s="1"/>
  <c r="Q50" i="4"/>
  <c r="U50" i="4" s="1"/>
  <c r="Q49" i="4"/>
  <c r="U49" i="4" s="1"/>
  <c r="Q48" i="4"/>
  <c r="U48" i="4" s="1"/>
  <c r="Q47" i="4"/>
  <c r="U47" i="4" s="1"/>
  <c r="Q46" i="4"/>
  <c r="U46" i="4" s="1"/>
  <c r="Q45" i="4"/>
  <c r="U45" i="4" s="1"/>
  <c r="Q44" i="4"/>
  <c r="U44" i="4" s="1"/>
  <c r="Q43" i="4"/>
  <c r="U43" i="4" s="1"/>
  <c r="Q42" i="4"/>
  <c r="U42" i="4" s="1"/>
  <c r="Q41" i="4"/>
  <c r="U41" i="4" s="1"/>
  <c r="Q40" i="4"/>
  <c r="U40" i="4" s="1"/>
  <c r="Q39" i="4"/>
  <c r="U39" i="4" s="1"/>
  <c r="Q38" i="4"/>
  <c r="U38" i="4" s="1"/>
  <c r="Q37" i="4"/>
  <c r="U37" i="4" s="1"/>
  <c r="U36" i="4"/>
  <c r="H36" i="4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Q36" i="6" l="1"/>
  <c r="BU36" i="4"/>
  <c r="BV36" i="4" s="1"/>
  <c r="BW36" i="4" s="1"/>
  <c r="BX36" i="4" s="1"/>
  <c r="CM36" i="4"/>
  <c r="CN36" i="4" s="1"/>
  <c r="CO36" i="4" s="1"/>
  <c r="CP36" i="4" s="1"/>
  <c r="BK36" i="4"/>
  <c r="BM36" i="4" s="1"/>
  <c r="BN36" i="4" s="1"/>
  <c r="BO36" i="4" s="1"/>
  <c r="CC36" i="4"/>
  <c r="CE36" i="4" s="1"/>
  <c r="CF36" i="4" s="1"/>
  <c r="CG36" i="4" s="1"/>
  <c r="I36" i="8"/>
  <c r="J36" i="8" s="1"/>
  <c r="S54" i="6"/>
  <c r="AH54" i="6" s="1"/>
  <c r="Y38" i="6"/>
  <c r="AA38" i="6" s="1"/>
  <c r="AB38" i="6" s="1"/>
  <c r="AC38" i="6" s="1"/>
  <c r="AD38" i="6" s="1"/>
  <c r="AI38" i="6" s="1"/>
  <c r="S48" i="6"/>
  <c r="AH48" i="6" s="1"/>
  <c r="U48" i="6"/>
  <c r="X48" i="6" s="1"/>
  <c r="Y48" i="6" s="1"/>
  <c r="Q48" i="6"/>
  <c r="AF48" i="6" s="1"/>
  <c r="U46" i="6"/>
  <c r="X46" i="6" s="1"/>
  <c r="Y46" i="6" s="1"/>
  <c r="AA46" i="6" s="1"/>
  <c r="S46" i="6"/>
  <c r="AH46" i="6" s="1"/>
  <c r="U51" i="6"/>
  <c r="X51" i="6" s="1"/>
  <c r="Y51" i="6" s="1"/>
  <c r="Q51" i="6"/>
  <c r="AF51" i="6" s="1"/>
  <c r="S40" i="6"/>
  <c r="AH40" i="6" s="1"/>
  <c r="Q40" i="6"/>
  <c r="AF40" i="6" s="1"/>
  <c r="U40" i="6"/>
  <c r="X40" i="6" s="1"/>
  <c r="Y40" i="6" s="1"/>
  <c r="S76" i="6"/>
  <c r="AH76" i="6" s="1"/>
  <c r="Q76" i="6"/>
  <c r="AF76" i="6" s="1"/>
  <c r="U52" i="6"/>
  <c r="X52" i="6" s="1"/>
  <c r="Y52" i="6" s="1"/>
  <c r="Q52" i="6"/>
  <c r="AF52" i="6" s="1"/>
  <c r="Y54" i="6"/>
  <c r="AA54" i="6" s="1"/>
  <c r="S38" i="6"/>
  <c r="AH38" i="6" s="1"/>
  <c r="I36" i="5"/>
  <c r="J36" i="5" s="1"/>
  <c r="I37" i="5"/>
  <c r="J37" i="5" s="1"/>
  <c r="H38" i="5"/>
  <c r="Q65" i="6"/>
  <c r="AF65" i="6" s="1"/>
  <c r="U65" i="6"/>
  <c r="X65" i="6" s="1"/>
  <c r="Y65" i="6" s="1"/>
  <c r="S65" i="6"/>
  <c r="AH65" i="6" s="1"/>
  <c r="Q90" i="6"/>
  <c r="AF90" i="6" s="1"/>
  <c r="U90" i="6"/>
  <c r="X90" i="6" s="1"/>
  <c r="Y90" i="6" s="1"/>
  <c r="S90" i="6"/>
  <c r="AH90" i="6" s="1"/>
  <c r="S56" i="6"/>
  <c r="AH56" i="6" s="1"/>
  <c r="U56" i="6"/>
  <c r="X56" i="6" s="1"/>
  <c r="Q56" i="6"/>
  <c r="AF56" i="6" s="1"/>
  <c r="Q57" i="6"/>
  <c r="AF57" i="6" s="1"/>
  <c r="U57" i="6"/>
  <c r="X57" i="6" s="1"/>
  <c r="S57" i="6"/>
  <c r="AH57" i="6" s="1"/>
  <c r="S60" i="6"/>
  <c r="AH60" i="6" s="1"/>
  <c r="U60" i="6"/>
  <c r="X60" i="6" s="1"/>
  <c r="Q60" i="6"/>
  <c r="AF60" i="6" s="1"/>
  <c r="S64" i="6"/>
  <c r="AH64" i="6" s="1"/>
  <c r="U64" i="6"/>
  <c r="X64" i="6" s="1"/>
  <c r="Y64" i="6" s="1"/>
  <c r="Q64" i="6"/>
  <c r="AF64" i="6" s="1"/>
  <c r="S69" i="6"/>
  <c r="AH69" i="6" s="1"/>
  <c r="U69" i="6"/>
  <c r="X69" i="6" s="1"/>
  <c r="Y69" i="6" s="1"/>
  <c r="Q69" i="6"/>
  <c r="AF69" i="6" s="1"/>
  <c r="S47" i="6"/>
  <c r="AH47" i="6" s="1"/>
  <c r="Q47" i="6"/>
  <c r="AF47" i="6" s="1"/>
  <c r="U47" i="6"/>
  <c r="X47" i="6" s="1"/>
  <c r="U53" i="6"/>
  <c r="X53" i="6" s="1"/>
  <c r="Y53" i="6" s="1"/>
  <c r="S53" i="6"/>
  <c r="AH53" i="6" s="1"/>
  <c r="Q53" i="6"/>
  <c r="AF53" i="6" s="1"/>
  <c r="S63" i="6"/>
  <c r="AH63" i="6" s="1"/>
  <c r="Q63" i="6"/>
  <c r="AF63" i="6" s="1"/>
  <c r="U37" i="6"/>
  <c r="X37" i="6" s="1"/>
  <c r="Y37" i="6" s="1"/>
  <c r="S37" i="6"/>
  <c r="AH37" i="6" s="1"/>
  <c r="Q37" i="6"/>
  <c r="AF37" i="6" s="1"/>
  <c r="S39" i="6"/>
  <c r="AH39" i="6" s="1"/>
  <c r="Q39" i="6"/>
  <c r="AF39" i="6" s="1"/>
  <c r="U39" i="6"/>
  <c r="X39" i="6" s="1"/>
  <c r="Y39" i="6" s="1"/>
  <c r="S55" i="6"/>
  <c r="AH55" i="6" s="1"/>
  <c r="Q55" i="6"/>
  <c r="AF55" i="6" s="1"/>
  <c r="U55" i="6"/>
  <c r="X55" i="6" s="1"/>
  <c r="Y55" i="6" s="1"/>
  <c r="U59" i="6"/>
  <c r="X59" i="6" s="1"/>
  <c r="Y59" i="6" s="1"/>
  <c r="S59" i="6"/>
  <c r="AH59" i="6" s="1"/>
  <c r="Q59" i="6"/>
  <c r="AF59" i="6" s="1"/>
  <c r="S68" i="6"/>
  <c r="AH68" i="6" s="1"/>
  <c r="U68" i="6"/>
  <c r="X68" i="6" s="1"/>
  <c r="Q68" i="6"/>
  <c r="AF68" i="6" s="1"/>
  <c r="Q106" i="6"/>
  <c r="AF106" i="6" s="1"/>
  <c r="U106" i="6"/>
  <c r="X106" i="6" s="1"/>
  <c r="Y106" i="6" s="1"/>
  <c r="S106" i="6"/>
  <c r="AH106" i="6" s="1"/>
  <c r="S36" i="6"/>
  <c r="AH36" i="6" s="1"/>
  <c r="AF36" i="6"/>
  <c r="U71" i="6"/>
  <c r="X71" i="6" s="1"/>
  <c r="Y71" i="6" s="1"/>
  <c r="Q71" i="6"/>
  <c r="AF71" i="6" s="1"/>
  <c r="S71" i="6"/>
  <c r="AH71" i="6" s="1"/>
  <c r="U63" i="6"/>
  <c r="X63" i="6" s="1"/>
  <c r="Y63" i="6" s="1"/>
  <c r="Y72" i="6"/>
  <c r="Q49" i="6"/>
  <c r="AF49" i="6" s="1"/>
  <c r="U49" i="6"/>
  <c r="X49" i="6" s="1"/>
  <c r="S49" i="6"/>
  <c r="AH49" i="6" s="1"/>
  <c r="S81" i="6"/>
  <c r="AH81" i="6" s="1"/>
  <c r="Q81" i="6"/>
  <c r="AF81" i="6" s="1"/>
  <c r="U81" i="6"/>
  <c r="X81" i="6" s="1"/>
  <c r="Q99" i="6"/>
  <c r="AF99" i="6" s="1"/>
  <c r="U99" i="6"/>
  <c r="X99" i="6" s="1"/>
  <c r="Y99" i="6" s="1"/>
  <c r="S99" i="6"/>
  <c r="AH99" i="6" s="1"/>
  <c r="Q41" i="6"/>
  <c r="AF41" i="6" s="1"/>
  <c r="U41" i="6"/>
  <c r="X41" i="6" s="1"/>
  <c r="S41" i="6"/>
  <c r="AH41" i="6" s="1"/>
  <c r="U67" i="6"/>
  <c r="X67" i="6" s="1"/>
  <c r="Y67" i="6" s="1"/>
  <c r="S67" i="6"/>
  <c r="AH67" i="6" s="1"/>
  <c r="Q67" i="6"/>
  <c r="AF67" i="6" s="1"/>
  <c r="Q42" i="6"/>
  <c r="AF42" i="6" s="1"/>
  <c r="U42" i="6"/>
  <c r="X42" i="6" s="1"/>
  <c r="S42" i="6"/>
  <c r="AH42" i="6" s="1"/>
  <c r="Q66" i="6"/>
  <c r="AF66" i="6" s="1"/>
  <c r="U66" i="6"/>
  <c r="X66" i="6" s="1"/>
  <c r="Y66" i="6" s="1"/>
  <c r="S66" i="6"/>
  <c r="AH66" i="6" s="1"/>
  <c r="S80" i="6"/>
  <c r="AH80" i="6" s="1"/>
  <c r="Q80" i="6"/>
  <c r="AF80" i="6" s="1"/>
  <c r="U80" i="6"/>
  <c r="X80" i="6" s="1"/>
  <c r="U85" i="6"/>
  <c r="X85" i="6" s="1"/>
  <c r="Y85" i="6" s="1"/>
  <c r="S85" i="6"/>
  <c r="AH85" i="6" s="1"/>
  <c r="Q85" i="6"/>
  <c r="AF85" i="6" s="1"/>
  <c r="U43" i="6"/>
  <c r="X43" i="6" s="1"/>
  <c r="Y43" i="6" s="1"/>
  <c r="S43" i="6"/>
  <c r="AH43" i="6" s="1"/>
  <c r="Q50" i="6"/>
  <c r="AF50" i="6" s="1"/>
  <c r="U50" i="6"/>
  <c r="X50" i="6" s="1"/>
  <c r="S50" i="6"/>
  <c r="AH50" i="6" s="1"/>
  <c r="Y73" i="6"/>
  <c r="Y36" i="6"/>
  <c r="U44" i="6"/>
  <c r="X44" i="6" s="1"/>
  <c r="S44" i="6"/>
  <c r="AH44" i="6" s="1"/>
  <c r="U45" i="6"/>
  <c r="X45" i="6" s="1"/>
  <c r="Y45" i="6" s="1"/>
  <c r="S45" i="6"/>
  <c r="AH45" i="6" s="1"/>
  <c r="Q45" i="6"/>
  <c r="AF45" i="6" s="1"/>
  <c r="U92" i="6"/>
  <c r="X92" i="6" s="1"/>
  <c r="Y92" i="6" s="1"/>
  <c r="S92" i="6"/>
  <c r="AH92" i="6" s="1"/>
  <c r="Q92" i="6"/>
  <c r="AF92" i="6" s="1"/>
  <c r="S51" i="6"/>
  <c r="AH51" i="6" s="1"/>
  <c r="S52" i="6"/>
  <c r="AH52" i="6" s="1"/>
  <c r="U84" i="6"/>
  <c r="X84" i="6" s="1"/>
  <c r="S84" i="6"/>
  <c r="AH84" i="6" s="1"/>
  <c r="S88" i="6"/>
  <c r="AH88" i="6" s="1"/>
  <c r="Q88" i="6"/>
  <c r="AF88" i="6" s="1"/>
  <c r="U88" i="6"/>
  <c r="X88" i="6" s="1"/>
  <c r="S89" i="6"/>
  <c r="AH89" i="6" s="1"/>
  <c r="Q89" i="6"/>
  <c r="AF89" i="6" s="1"/>
  <c r="Q38" i="6"/>
  <c r="AF38" i="6" s="1"/>
  <c r="Q46" i="6"/>
  <c r="AF46" i="6" s="1"/>
  <c r="Q54" i="6"/>
  <c r="AF54" i="6" s="1"/>
  <c r="S72" i="6"/>
  <c r="AH72" i="6" s="1"/>
  <c r="Q72" i="6"/>
  <c r="AF72" i="6" s="1"/>
  <c r="U77" i="6"/>
  <c r="X77" i="6" s="1"/>
  <c r="Y77" i="6" s="1"/>
  <c r="S77" i="6"/>
  <c r="AH77" i="6" s="1"/>
  <c r="Q77" i="6"/>
  <c r="AF77" i="6" s="1"/>
  <c r="U79" i="6"/>
  <c r="X79" i="6" s="1"/>
  <c r="S79" i="6"/>
  <c r="AH79" i="6" s="1"/>
  <c r="Q79" i="6"/>
  <c r="AF79" i="6" s="1"/>
  <c r="Q84" i="6"/>
  <c r="AF84" i="6" s="1"/>
  <c r="Q98" i="6"/>
  <c r="AF98" i="6" s="1"/>
  <c r="U98" i="6"/>
  <c r="X98" i="6" s="1"/>
  <c r="S114" i="6"/>
  <c r="AH114" i="6" s="1"/>
  <c r="Q114" i="6"/>
  <c r="AF114" i="6" s="1"/>
  <c r="U114" i="6"/>
  <c r="X114" i="6" s="1"/>
  <c r="U62" i="6"/>
  <c r="X62" i="6" s="1"/>
  <c r="Y62" i="6" s="1"/>
  <c r="Q62" i="6"/>
  <c r="AF62" i="6" s="1"/>
  <c r="S73" i="6"/>
  <c r="AH73" i="6" s="1"/>
  <c r="Q73" i="6"/>
  <c r="AF73" i="6" s="1"/>
  <c r="U94" i="6"/>
  <c r="X94" i="6" s="1"/>
  <c r="Y94" i="6" s="1"/>
  <c r="S94" i="6"/>
  <c r="AH94" i="6" s="1"/>
  <c r="Q94" i="6"/>
  <c r="AF94" i="6" s="1"/>
  <c r="Y96" i="6"/>
  <c r="S105" i="6"/>
  <c r="AH105" i="6" s="1"/>
  <c r="Q105" i="6"/>
  <c r="AF105" i="6" s="1"/>
  <c r="U105" i="6"/>
  <c r="X105" i="6" s="1"/>
  <c r="Y105" i="6" s="1"/>
  <c r="Q107" i="6"/>
  <c r="AF107" i="6" s="1"/>
  <c r="U107" i="6"/>
  <c r="X107" i="6" s="1"/>
  <c r="Y107" i="6" s="1"/>
  <c r="S107" i="6"/>
  <c r="AH107" i="6" s="1"/>
  <c r="S116" i="6"/>
  <c r="AH116" i="6" s="1"/>
  <c r="Q116" i="6"/>
  <c r="AF116" i="6" s="1"/>
  <c r="U116" i="6"/>
  <c r="X116" i="6" s="1"/>
  <c r="Y116" i="6" s="1"/>
  <c r="Q58" i="6"/>
  <c r="AF58" i="6" s="1"/>
  <c r="U58" i="6"/>
  <c r="X58" i="6" s="1"/>
  <c r="Y58" i="6" s="1"/>
  <c r="Q70" i="6"/>
  <c r="AF70" i="6" s="1"/>
  <c r="U70" i="6"/>
  <c r="X70" i="6" s="1"/>
  <c r="Q74" i="6"/>
  <c r="AF74" i="6" s="1"/>
  <c r="U74" i="6"/>
  <c r="X74" i="6" s="1"/>
  <c r="Y74" i="6" s="1"/>
  <c r="S74" i="6"/>
  <c r="AH74" i="6" s="1"/>
  <c r="Q75" i="6"/>
  <c r="AF75" i="6" s="1"/>
  <c r="U75" i="6"/>
  <c r="X75" i="6" s="1"/>
  <c r="Y75" i="6" s="1"/>
  <c r="U87" i="6"/>
  <c r="X87" i="6" s="1"/>
  <c r="S87" i="6"/>
  <c r="AH87" i="6" s="1"/>
  <c r="Q87" i="6"/>
  <c r="AF87" i="6" s="1"/>
  <c r="Q91" i="6"/>
  <c r="AF91" i="6" s="1"/>
  <c r="U91" i="6"/>
  <c r="X91" i="6" s="1"/>
  <c r="Y91" i="6" s="1"/>
  <c r="S91" i="6"/>
  <c r="AH91" i="6" s="1"/>
  <c r="U61" i="6"/>
  <c r="X61" i="6" s="1"/>
  <c r="Y61" i="6" s="1"/>
  <c r="S61" i="6"/>
  <c r="AH61" i="6" s="1"/>
  <c r="Q83" i="6"/>
  <c r="AF83" i="6" s="1"/>
  <c r="U83" i="6"/>
  <c r="X83" i="6" s="1"/>
  <c r="Y83" i="6" s="1"/>
  <c r="S83" i="6"/>
  <c r="AH83" i="6" s="1"/>
  <c r="S113" i="6"/>
  <c r="AH113" i="6" s="1"/>
  <c r="Q113" i="6"/>
  <c r="AF113" i="6" s="1"/>
  <c r="U113" i="6"/>
  <c r="X113" i="6" s="1"/>
  <c r="Y113" i="6" s="1"/>
  <c r="S75" i="6"/>
  <c r="AH75" i="6" s="1"/>
  <c r="Q82" i="6"/>
  <c r="AF82" i="6" s="1"/>
  <c r="U82" i="6"/>
  <c r="X82" i="6" s="1"/>
  <c r="Y82" i="6" s="1"/>
  <c r="S97" i="6"/>
  <c r="AH97" i="6" s="1"/>
  <c r="Q97" i="6"/>
  <c r="AF97" i="6" s="1"/>
  <c r="U97" i="6"/>
  <c r="X97" i="6" s="1"/>
  <c r="Y97" i="6" s="1"/>
  <c r="U109" i="6"/>
  <c r="X109" i="6" s="1"/>
  <c r="Y109" i="6" s="1"/>
  <c r="S109" i="6"/>
  <c r="AH109" i="6" s="1"/>
  <c r="Q109" i="6"/>
  <c r="AF109" i="6" s="1"/>
  <c r="S112" i="6"/>
  <c r="AH112" i="6" s="1"/>
  <c r="Q112" i="6"/>
  <c r="AF112" i="6" s="1"/>
  <c r="U112" i="6"/>
  <c r="X112" i="6" s="1"/>
  <c r="Y112" i="6" s="1"/>
  <c r="U93" i="6"/>
  <c r="X93" i="6" s="1"/>
  <c r="Y93" i="6" s="1"/>
  <c r="S93" i="6"/>
  <c r="AH93" i="6" s="1"/>
  <c r="U100" i="6"/>
  <c r="X100" i="6" s="1"/>
  <c r="Y100" i="6" s="1"/>
  <c r="S100" i="6"/>
  <c r="AH100" i="6" s="1"/>
  <c r="U76" i="6"/>
  <c r="X76" i="6" s="1"/>
  <c r="Y76" i="6" s="1"/>
  <c r="Y80" i="6"/>
  <c r="U86" i="6"/>
  <c r="X86" i="6" s="1"/>
  <c r="Y86" i="6" s="1"/>
  <c r="S86" i="6"/>
  <c r="AH86" i="6" s="1"/>
  <c r="Q86" i="6"/>
  <c r="AF86" i="6" s="1"/>
  <c r="Y88" i="6"/>
  <c r="Y89" i="6"/>
  <c r="Q100" i="6"/>
  <c r="AF100" i="6" s="1"/>
  <c r="U101" i="6"/>
  <c r="X101" i="6" s="1"/>
  <c r="Y101" i="6" s="1"/>
  <c r="S101" i="6"/>
  <c r="AH101" i="6" s="1"/>
  <c r="U108" i="6"/>
  <c r="X108" i="6" s="1"/>
  <c r="Y108" i="6" s="1"/>
  <c r="S108" i="6"/>
  <c r="AH108" i="6" s="1"/>
  <c r="U115" i="6"/>
  <c r="X115" i="6" s="1"/>
  <c r="Y115" i="6" s="1"/>
  <c r="S115" i="6"/>
  <c r="AH115" i="6" s="1"/>
  <c r="Q115" i="6"/>
  <c r="AF115" i="6" s="1"/>
  <c r="U95" i="6"/>
  <c r="X95" i="6" s="1"/>
  <c r="Y95" i="6" s="1"/>
  <c r="S95" i="6"/>
  <c r="AH95" i="6" s="1"/>
  <c r="Q95" i="6"/>
  <c r="AF95" i="6" s="1"/>
  <c r="Y98" i="6"/>
  <c r="U102" i="6"/>
  <c r="X102" i="6" s="1"/>
  <c r="S102" i="6"/>
  <c r="AH102" i="6" s="1"/>
  <c r="Q102" i="6"/>
  <c r="AF102" i="6" s="1"/>
  <c r="Y104" i="6"/>
  <c r="U78" i="6"/>
  <c r="X78" i="6" s="1"/>
  <c r="Y78" i="6" s="1"/>
  <c r="Q78" i="6"/>
  <c r="AF78" i="6" s="1"/>
  <c r="U103" i="6"/>
  <c r="X103" i="6" s="1"/>
  <c r="S103" i="6"/>
  <c r="AH103" i="6" s="1"/>
  <c r="Q103" i="6"/>
  <c r="AF103" i="6" s="1"/>
  <c r="U110" i="6"/>
  <c r="X110" i="6" s="1"/>
  <c r="Y110" i="6" s="1"/>
  <c r="S110" i="6"/>
  <c r="AH110" i="6" s="1"/>
  <c r="Q110" i="6"/>
  <c r="AF110" i="6" s="1"/>
  <c r="S96" i="6"/>
  <c r="AH96" i="6" s="1"/>
  <c r="Q96" i="6"/>
  <c r="AF96" i="6" s="1"/>
  <c r="U111" i="6"/>
  <c r="X111" i="6" s="1"/>
  <c r="Y111" i="6" s="1"/>
  <c r="S111" i="6"/>
  <c r="AH111" i="6" s="1"/>
  <c r="Q111" i="6"/>
  <c r="AF111" i="6" s="1"/>
  <c r="S104" i="6"/>
  <c r="AH104" i="6" s="1"/>
  <c r="Q104" i="6"/>
  <c r="AF104" i="6" s="1"/>
  <c r="I36" i="7"/>
  <c r="J36" i="7" s="1"/>
  <c r="H38" i="7"/>
  <c r="I37" i="7"/>
  <c r="J37" i="7" s="1"/>
  <c r="H38" i="8"/>
  <c r="I37" i="8"/>
  <c r="J37" i="8" s="1"/>
  <c r="I36" i="4"/>
  <c r="J36" i="4" s="1"/>
  <c r="H68" i="4"/>
  <c r="I67" i="4"/>
  <c r="J67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T36" i="8" l="1"/>
  <c r="X36" i="8" s="1"/>
  <c r="Y36" i="8" s="1"/>
  <c r="AA36" i="6"/>
  <c r="AB36" i="6" s="1"/>
  <c r="AC36" i="6" s="1"/>
  <c r="AD36" i="6" s="1"/>
  <c r="Z36" i="6"/>
  <c r="Z54" i="6"/>
  <c r="AB54" i="6" s="1"/>
  <c r="AC54" i="6" s="1"/>
  <c r="AD54" i="6" s="1"/>
  <c r="AI54" i="6" s="1"/>
  <c r="AJ54" i="6" s="1"/>
  <c r="L54" i="6" s="1"/>
  <c r="Z38" i="6"/>
  <c r="S66" i="4"/>
  <c r="Z66" i="4" s="1"/>
  <c r="R66" i="4"/>
  <c r="V66" i="4" s="1"/>
  <c r="R64" i="4"/>
  <c r="V64" i="4" s="1"/>
  <c r="S64" i="4"/>
  <c r="Z64" i="4" s="1"/>
  <c r="R62" i="4"/>
  <c r="V62" i="4" s="1"/>
  <c r="S62" i="4"/>
  <c r="Z62" i="4" s="1"/>
  <c r="R60" i="4"/>
  <c r="V60" i="4" s="1"/>
  <c r="S60" i="4"/>
  <c r="Z60" i="4" s="1"/>
  <c r="R58" i="4"/>
  <c r="V58" i="4" s="1"/>
  <c r="S58" i="4"/>
  <c r="Z58" i="4" s="1"/>
  <c r="R56" i="4"/>
  <c r="V56" i="4" s="1"/>
  <c r="S56" i="4"/>
  <c r="Z56" i="4" s="1"/>
  <c r="R54" i="4"/>
  <c r="V54" i="4" s="1"/>
  <c r="S54" i="4"/>
  <c r="Z54" i="4" s="1"/>
  <c r="R52" i="4"/>
  <c r="V52" i="4" s="1"/>
  <c r="S52" i="4"/>
  <c r="Z52" i="4" s="1"/>
  <c r="R50" i="4"/>
  <c r="V50" i="4" s="1"/>
  <c r="S50" i="4"/>
  <c r="Z50" i="4" s="1"/>
  <c r="R48" i="4"/>
  <c r="V48" i="4" s="1"/>
  <c r="S48" i="4"/>
  <c r="Z48" i="4" s="1"/>
  <c r="R46" i="4"/>
  <c r="V46" i="4" s="1"/>
  <c r="S46" i="4"/>
  <c r="Z46" i="4" s="1"/>
  <c r="R44" i="4"/>
  <c r="V44" i="4" s="1"/>
  <c r="S44" i="4"/>
  <c r="Z44" i="4" s="1"/>
  <c r="R42" i="4"/>
  <c r="V42" i="4" s="1"/>
  <c r="S42" i="4"/>
  <c r="Z42" i="4" s="1"/>
  <c r="R40" i="4"/>
  <c r="V40" i="4" s="1"/>
  <c r="S40" i="4"/>
  <c r="Z40" i="4" s="1"/>
  <c r="R38" i="4"/>
  <c r="V38" i="4" s="1"/>
  <c r="S38" i="4"/>
  <c r="Z38" i="4" s="1"/>
  <c r="S67" i="4"/>
  <c r="Z67" i="4" s="1"/>
  <c r="R67" i="4"/>
  <c r="V67" i="4" s="1"/>
  <c r="R36" i="4"/>
  <c r="V36" i="4" s="1"/>
  <c r="W36" i="4" s="1"/>
  <c r="Y36" i="4" s="1"/>
  <c r="AI36" i="4"/>
  <c r="AG36" i="4"/>
  <c r="S36" i="4"/>
  <c r="Z36" i="4" s="1"/>
  <c r="AH36" i="4"/>
  <c r="AJ36" i="4"/>
  <c r="AF36" i="4"/>
  <c r="AD36" i="4"/>
  <c r="R65" i="4"/>
  <c r="V65" i="4" s="1"/>
  <c r="S65" i="4"/>
  <c r="Z65" i="4" s="1"/>
  <c r="R63" i="4"/>
  <c r="V63" i="4" s="1"/>
  <c r="S63" i="4"/>
  <c r="Z63" i="4" s="1"/>
  <c r="R61" i="4"/>
  <c r="V61" i="4" s="1"/>
  <c r="S61" i="4"/>
  <c r="Z61" i="4" s="1"/>
  <c r="R59" i="4"/>
  <c r="V59" i="4" s="1"/>
  <c r="S59" i="4"/>
  <c r="Z59" i="4" s="1"/>
  <c r="R57" i="4"/>
  <c r="V57" i="4" s="1"/>
  <c r="S57" i="4"/>
  <c r="Z57" i="4" s="1"/>
  <c r="R55" i="4"/>
  <c r="V55" i="4" s="1"/>
  <c r="S55" i="4"/>
  <c r="Z55" i="4" s="1"/>
  <c r="R53" i="4"/>
  <c r="V53" i="4" s="1"/>
  <c r="S53" i="4"/>
  <c r="Z53" i="4" s="1"/>
  <c r="R51" i="4"/>
  <c r="V51" i="4" s="1"/>
  <c r="S51" i="4"/>
  <c r="Z51" i="4" s="1"/>
  <c r="R49" i="4"/>
  <c r="V49" i="4" s="1"/>
  <c r="S49" i="4"/>
  <c r="Z49" i="4" s="1"/>
  <c r="R47" i="4"/>
  <c r="V47" i="4" s="1"/>
  <c r="S47" i="4"/>
  <c r="Z47" i="4" s="1"/>
  <c r="R45" i="4"/>
  <c r="V45" i="4" s="1"/>
  <c r="S45" i="4"/>
  <c r="Z45" i="4" s="1"/>
  <c r="R43" i="4"/>
  <c r="V43" i="4" s="1"/>
  <c r="S43" i="4"/>
  <c r="Z43" i="4" s="1"/>
  <c r="R41" i="4"/>
  <c r="V41" i="4" s="1"/>
  <c r="S41" i="4"/>
  <c r="Z41" i="4" s="1"/>
  <c r="R39" i="4"/>
  <c r="V39" i="4" s="1"/>
  <c r="S39" i="4"/>
  <c r="Z39" i="4" s="1"/>
  <c r="R37" i="4"/>
  <c r="V37" i="4" s="1"/>
  <c r="S37" i="4"/>
  <c r="Z37" i="4" s="1"/>
  <c r="R36" i="8"/>
  <c r="AG36" i="8" s="1"/>
  <c r="AJ38" i="6"/>
  <c r="L38" i="6" s="1"/>
  <c r="N38" i="6" s="1"/>
  <c r="Z46" i="6"/>
  <c r="AB46" i="6" s="1"/>
  <c r="AC46" i="6" s="1"/>
  <c r="AD46" i="6" s="1"/>
  <c r="AI46" i="6" s="1"/>
  <c r="AJ46" i="6" s="1"/>
  <c r="L46" i="6" s="1"/>
  <c r="R36" i="5"/>
  <c r="AF36" i="5" s="1"/>
  <c r="T36" i="5"/>
  <c r="W36" i="5" s="1"/>
  <c r="X36" i="5" s="1"/>
  <c r="Z99" i="6"/>
  <c r="AA99" i="6"/>
  <c r="AA95" i="6"/>
  <c r="Z95" i="6"/>
  <c r="AA76" i="6"/>
  <c r="Z76" i="6"/>
  <c r="AA64" i="6"/>
  <c r="Z64" i="6"/>
  <c r="Z83" i="6"/>
  <c r="AA83" i="6"/>
  <c r="Z107" i="6"/>
  <c r="AA107" i="6"/>
  <c r="AA106" i="6"/>
  <c r="Z106" i="6"/>
  <c r="Z55" i="6"/>
  <c r="AA55" i="6"/>
  <c r="Z66" i="6"/>
  <c r="AA66" i="6"/>
  <c r="AA67" i="6"/>
  <c r="Z67" i="6"/>
  <c r="AA65" i="6"/>
  <c r="Z65" i="6"/>
  <c r="AA109" i="6"/>
  <c r="Z109" i="6"/>
  <c r="AA112" i="6"/>
  <c r="Z112" i="6"/>
  <c r="AA88" i="6"/>
  <c r="Z88" i="6"/>
  <c r="AA61" i="6"/>
  <c r="Z61" i="6"/>
  <c r="Y114" i="6"/>
  <c r="Z39" i="6"/>
  <c r="AA39" i="6"/>
  <c r="AB39" i="6" s="1"/>
  <c r="AC39" i="6" s="1"/>
  <c r="AD39" i="6" s="1"/>
  <c r="AI39" i="6" s="1"/>
  <c r="AJ39" i="6" s="1"/>
  <c r="L39" i="6" s="1"/>
  <c r="AA116" i="6"/>
  <c r="Z116" i="6"/>
  <c r="Y79" i="6"/>
  <c r="AA105" i="6"/>
  <c r="Z105" i="6"/>
  <c r="AA59" i="6"/>
  <c r="Z59" i="6"/>
  <c r="AA94" i="6"/>
  <c r="Z94" i="6"/>
  <c r="Y56" i="6"/>
  <c r="Z72" i="6"/>
  <c r="AA72" i="6"/>
  <c r="AA62" i="6"/>
  <c r="Z62" i="6"/>
  <c r="AA97" i="6"/>
  <c r="Z97" i="6"/>
  <c r="Z75" i="6"/>
  <c r="AA75" i="6"/>
  <c r="Z37" i="6"/>
  <c r="AA37" i="6"/>
  <c r="AB37" i="6" s="1"/>
  <c r="AC37" i="6" s="1"/>
  <c r="AD37" i="6" s="1"/>
  <c r="AI37" i="6" s="1"/>
  <c r="AJ37" i="6" s="1"/>
  <c r="L37" i="6" s="1"/>
  <c r="AA98" i="6"/>
  <c r="Z98" i="6"/>
  <c r="AA82" i="6"/>
  <c r="Z82" i="6"/>
  <c r="AA104" i="6"/>
  <c r="Z104" i="6"/>
  <c r="Y103" i="6"/>
  <c r="Y84" i="6"/>
  <c r="AA51" i="6"/>
  <c r="Z51" i="6"/>
  <c r="AA90" i="6"/>
  <c r="Z90" i="6"/>
  <c r="Z52" i="6"/>
  <c r="AA52" i="6"/>
  <c r="Y81" i="6"/>
  <c r="Y49" i="6"/>
  <c r="Y68" i="6"/>
  <c r="Y60" i="6"/>
  <c r="T37" i="5"/>
  <c r="W37" i="5" s="1"/>
  <c r="R37" i="5"/>
  <c r="AF37" i="5" s="1"/>
  <c r="Z115" i="6"/>
  <c r="AA115" i="6"/>
  <c r="AA96" i="6"/>
  <c r="Z96" i="6"/>
  <c r="AA86" i="6"/>
  <c r="Z86" i="6"/>
  <c r="AA77" i="6"/>
  <c r="Z77" i="6"/>
  <c r="Y50" i="6"/>
  <c r="Y47" i="6"/>
  <c r="T37" i="7"/>
  <c r="Y37" i="7" s="1"/>
  <c r="R37" i="7"/>
  <c r="AQ37" i="7" s="1"/>
  <c r="V37" i="7"/>
  <c r="AH37" i="7" s="1"/>
  <c r="Z58" i="6"/>
  <c r="AA58" i="6"/>
  <c r="Z108" i="6"/>
  <c r="AA108" i="6"/>
  <c r="AA78" i="6"/>
  <c r="Z78" i="6"/>
  <c r="AA92" i="6"/>
  <c r="Z92" i="6"/>
  <c r="AA111" i="6"/>
  <c r="Z111" i="6"/>
  <c r="AA80" i="6"/>
  <c r="Z80" i="6"/>
  <c r="AI36" i="6"/>
  <c r="AJ36" i="6" s="1"/>
  <c r="L36" i="6" s="1"/>
  <c r="Y41" i="6"/>
  <c r="AA89" i="6"/>
  <c r="Z89" i="6"/>
  <c r="Z71" i="6"/>
  <c r="AA71" i="6"/>
  <c r="AA40" i="6"/>
  <c r="AB40" i="6" s="1"/>
  <c r="AC40" i="6" s="1"/>
  <c r="AD40" i="6" s="1"/>
  <c r="AI40" i="6" s="1"/>
  <c r="AJ40" i="6" s="1"/>
  <c r="L40" i="6" s="1"/>
  <c r="Z40" i="6"/>
  <c r="H39" i="7"/>
  <c r="I38" i="7"/>
  <c r="J38" i="7" s="1"/>
  <c r="AA85" i="6"/>
  <c r="Z85" i="6"/>
  <c r="AA100" i="6"/>
  <c r="Z100" i="6"/>
  <c r="Z91" i="6"/>
  <c r="AA91" i="6"/>
  <c r="AA101" i="6"/>
  <c r="Z101" i="6"/>
  <c r="Y102" i="6"/>
  <c r="Z43" i="6"/>
  <c r="AA43" i="6"/>
  <c r="AB43" i="6" s="1"/>
  <c r="AC43" i="6" s="1"/>
  <c r="AD43" i="6" s="1"/>
  <c r="AI43" i="6" s="1"/>
  <c r="AJ43" i="6" s="1"/>
  <c r="L43" i="6" s="1"/>
  <c r="Y42" i="6"/>
  <c r="Y87" i="6"/>
  <c r="Z45" i="6"/>
  <c r="AA45" i="6"/>
  <c r="AB45" i="6" s="1"/>
  <c r="AC45" i="6" s="1"/>
  <c r="AD45" i="6" s="1"/>
  <c r="AI45" i="6" s="1"/>
  <c r="AJ45" i="6" s="1"/>
  <c r="L45" i="6" s="1"/>
  <c r="AA73" i="6"/>
  <c r="Z73" i="6"/>
  <c r="Z63" i="6"/>
  <c r="AA63" i="6"/>
  <c r="Y70" i="6"/>
  <c r="Z53" i="6"/>
  <c r="AA53" i="6"/>
  <c r="Y57" i="6"/>
  <c r="H39" i="8"/>
  <c r="I38" i="8"/>
  <c r="J38" i="8" s="1"/>
  <c r="AA113" i="6"/>
  <c r="Z113" i="6"/>
  <c r="Y44" i="6"/>
  <c r="T37" i="8"/>
  <c r="X37" i="8" s="1"/>
  <c r="R37" i="8"/>
  <c r="AG37" i="8" s="1"/>
  <c r="R36" i="7"/>
  <c r="AQ36" i="7" s="1"/>
  <c r="V36" i="7"/>
  <c r="AH36" i="7" s="1"/>
  <c r="T36" i="7"/>
  <c r="Y36" i="7" s="1"/>
  <c r="AA110" i="6"/>
  <c r="Z110" i="6"/>
  <c r="AA74" i="6"/>
  <c r="Z74" i="6"/>
  <c r="AA93" i="6"/>
  <c r="Z93" i="6"/>
  <c r="Z69" i="6"/>
  <c r="AA69" i="6"/>
  <c r="AA48" i="6"/>
  <c r="Z48" i="6"/>
  <c r="I38" i="5"/>
  <c r="J38" i="5" s="1"/>
  <c r="H39" i="5"/>
  <c r="H69" i="4"/>
  <c r="I68" i="4"/>
  <c r="J68" i="4" s="1"/>
  <c r="AB111" i="6" l="1"/>
  <c r="AC111" i="6" s="1"/>
  <c r="AD111" i="6" s="1"/>
  <c r="AI111" i="6" s="1"/>
  <c r="AJ111" i="6" s="1"/>
  <c r="L111" i="6" s="1"/>
  <c r="M111" i="6" s="1"/>
  <c r="AB85" i="6"/>
  <c r="AC85" i="6" s="1"/>
  <c r="AD85" i="6" s="1"/>
  <c r="AI85" i="6" s="1"/>
  <c r="AJ85" i="6" s="1"/>
  <c r="L85" i="6" s="1"/>
  <c r="M85" i="6" s="1"/>
  <c r="AB115" i="6"/>
  <c r="AC115" i="6" s="1"/>
  <c r="AD115" i="6" s="1"/>
  <c r="AI115" i="6" s="1"/>
  <c r="AJ115" i="6" s="1"/>
  <c r="L115" i="6" s="1"/>
  <c r="AB52" i="6"/>
  <c r="AC52" i="6" s="1"/>
  <c r="AD52" i="6" s="1"/>
  <c r="AI52" i="6" s="1"/>
  <c r="AJ52" i="6" s="1"/>
  <c r="L52" i="6" s="1"/>
  <c r="AB82" i="6"/>
  <c r="AC82" i="6" s="1"/>
  <c r="AD82" i="6" s="1"/>
  <c r="AI82" i="6" s="1"/>
  <c r="AJ82" i="6" s="1"/>
  <c r="L82" i="6" s="1"/>
  <c r="Z36" i="5"/>
  <c r="AA36" i="5" s="1"/>
  <c r="Y36" i="5"/>
  <c r="M38" i="6"/>
  <c r="S68" i="4"/>
  <c r="Z68" i="4" s="1"/>
  <c r="R68" i="4"/>
  <c r="V68" i="4" s="1"/>
  <c r="AB98" i="6"/>
  <c r="AC98" i="6" s="1"/>
  <c r="AD98" i="6" s="1"/>
  <c r="AI98" i="6" s="1"/>
  <c r="AJ98" i="6" s="1"/>
  <c r="L98" i="6" s="1"/>
  <c r="AB71" i="6"/>
  <c r="AC71" i="6" s="1"/>
  <c r="AD71" i="6" s="1"/>
  <c r="AI71" i="6" s="1"/>
  <c r="AJ71" i="6" s="1"/>
  <c r="L71" i="6" s="1"/>
  <c r="N71" i="6" s="1"/>
  <c r="AB108" i="6"/>
  <c r="AC108" i="6" s="1"/>
  <c r="AD108" i="6" s="1"/>
  <c r="AI108" i="6" s="1"/>
  <c r="AJ108" i="6" s="1"/>
  <c r="L108" i="6" s="1"/>
  <c r="N108" i="6" s="1"/>
  <c r="AB75" i="6"/>
  <c r="AC75" i="6" s="1"/>
  <c r="AD75" i="6" s="1"/>
  <c r="AI75" i="6" s="1"/>
  <c r="AJ75" i="6" s="1"/>
  <c r="L75" i="6" s="1"/>
  <c r="AB77" i="6"/>
  <c r="AC77" i="6" s="1"/>
  <c r="AD77" i="6" s="1"/>
  <c r="AI77" i="6" s="1"/>
  <c r="AJ77" i="6" s="1"/>
  <c r="L77" i="6" s="1"/>
  <c r="AB90" i="6"/>
  <c r="AC90" i="6" s="1"/>
  <c r="AD90" i="6" s="1"/>
  <c r="AI90" i="6" s="1"/>
  <c r="AJ90" i="6" s="1"/>
  <c r="L90" i="6" s="1"/>
  <c r="N90" i="6" s="1"/>
  <c r="AB94" i="6"/>
  <c r="AC94" i="6" s="1"/>
  <c r="AD94" i="6" s="1"/>
  <c r="AI94" i="6" s="1"/>
  <c r="AJ94" i="6" s="1"/>
  <c r="L94" i="6" s="1"/>
  <c r="AB73" i="6"/>
  <c r="AC73" i="6" s="1"/>
  <c r="AD73" i="6" s="1"/>
  <c r="AI73" i="6" s="1"/>
  <c r="AJ73" i="6" s="1"/>
  <c r="L73" i="6" s="1"/>
  <c r="M73" i="6" s="1"/>
  <c r="AB69" i="6"/>
  <c r="AC69" i="6" s="1"/>
  <c r="AD69" i="6" s="1"/>
  <c r="AI69" i="6" s="1"/>
  <c r="AJ69" i="6" s="1"/>
  <c r="L69" i="6" s="1"/>
  <c r="AB83" i="6"/>
  <c r="AC83" i="6" s="1"/>
  <c r="AD83" i="6" s="1"/>
  <c r="AI83" i="6" s="1"/>
  <c r="AJ83" i="6" s="1"/>
  <c r="L83" i="6" s="1"/>
  <c r="N83" i="6" s="1"/>
  <c r="AB55" i="6"/>
  <c r="AC55" i="6" s="1"/>
  <c r="AD55" i="6" s="1"/>
  <c r="AI55" i="6" s="1"/>
  <c r="AJ55" i="6" s="1"/>
  <c r="L55" i="6" s="1"/>
  <c r="N55" i="6" s="1"/>
  <c r="AB74" i="6"/>
  <c r="AC74" i="6" s="1"/>
  <c r="AD74" i="6" s="1"/>
  <c r="AI74" i="6" s="1"/>
  <c r="AJ74" i="6" s="1"/>
  <c r="L74" i="6" s="1"/>
  <c r="M74" i="6" s="1"/>
  <c r="AB59" i="6"/>
  <c r="AC59" i="6" s="1"/>
  <c r="AD59" i="6" s="1"/>
  <c r="AI59" i="6" s="1"/>
  <c r="AJ59" i="6" s="1"/>
  <c r="L59" i="6" s="1"/>
  <c r="M59" i="6" s="1"/>
  <c r="AB95" i="6"/>
  <c r="AC95" i="6" s="1"/>
  <c r="AD95" i="6" s="1"/>
  <c r="AI95" i="6" s="1"/>
  <c r="AJ95" i="6" s="1"/>
  <c r="L95" i="6" s="1"/>
  <c r="N95" i="6" s="1"/>
  <c r="AB92" i="6"/>
  <c r="AC92" i="6" s="1"/>
  <c r="AD92" i="6" s="1"/>
  <c r="AI92" i="6" s="1"/>
  <c r="AJ92" i="6" s="1"/>
  <c r="L92" i="6" s="1"/>
  <c r="N92" i="6" s="1"/>
  <c r="AB112" i="6"/>
  <c r="AC112" i="6" s="1"/>
  <c r="AD112" i="6" s="1"/>
  <c r="AI112" i="6" s="1"/>
  <c r="AJ112" i="6" s="1"/>
  <c r="L112" i="6" s="1"/>
  <c r="N112" i="6" s="1"/>
  <c r="AB78" i="6"/>
  <c r="AC78" i="6" s="1"/>
  <c r="AD78" i="6" s="1"/>
  <c r="AI78" i="6" s="1"/>
  <c r="AJ78" i="6" s="1"/>
  <c r="L78" i="6" s="1"/>
  <c r="M78" i="6" s="1"/>
  <c r="AB110" i="6"/>
  <c r="AC110" i="6" s="1"/>
  <c r="AD110" i="6" s="1"/>
  <c r="AI110" i="6" s="1"/>
  <c r="AJ110" i="6" s="1"/>
  <c r="L110" i="6" s="1"/>
  <c r="N110" i="6" s="1"/>
  <c r="AB80" i="6"/>
  <c r="AC80" i="6" s="1"/>
  <c r="AD80" i="6" s="1"/>
  <c r="AI80" i="6" s="1"/>
  <c r="AJ80" i="6" s="1"/>
  <c r="L80" i="6" s="1"/>
  <c r="N80" i="6" s="1"/>
  <c r="AB64" i="6"/>
  <c r="AC64" i="6" s="1"/>
  <c r="AD64" i="6" s="1"/>
  <c r="AI64" i="6" s="1"/>
  <c r="AJ64" i="6" s="1"/>
  <c r="L64" i="6" s="1"/>
  <c r="N64" i="6" s="1"/>
  <c r="AB93" i="6"/>
  <c r="AC93" i="6" s="1"/>
  <c r="AD93" i="6" s="1"/>
  <c r="AI93" i="6" s="1"/>
  <c r="AJ93" i="6" s="1"/>
  <c r="L93" i="6" s="1"/>
  <c r="M93" i="6" s="1"/>
  <c r="AB61" i="6"/>
  <c r="AC61" i="6" s="1"/>
  <c r="AD61" i="6" s="1"/>
  <c r="AI61" i="6" s="1"/>
  <c r="AJ61" i="6" s="1"/>
  <c r="L61" i="6" s="1"/>
  <c r="M61" i="6" s="1"/>
  <c r="AB58" i="6"/>
  <c r="AC58" i="6" s="1"/>
  <c r="AD58" i="6" s="1"/>
  <c r="AI58" i="6" s="1"/>
  <c r="AJ58" i="6" s="1"/>
  <c r="L58" i="6" s="1"/>
  <c r="AB104" i="6"/>
  <c r="AC104" i="6" s="1"/>
  <c r="AD104" i="6" s="1"/>
  <c r="AI104" i="6" s="1"/>
  <c r="AJ104" i="6" s="1"/>
  <c r="L104" i="6" s="1"/>
  <c r="N104" i="6" s="1"/>
  <c r="AB91" i="6"/>
  <c r="AC91" i="6" s="1"/>
  <c r="AD91" i="6" s="1"/>
  <c r="AI91" i="6" s="1"/>
  <c r="AJ91" i="6" s="1"/>
  <c r="L91" i="6" s="1"/>
  <c r="N91" i="6" s="1"/>
  <c r="AB36" i="5"/>
  <c r="AC36" i="5" s="1"/>
  <c r="AG36" i="5" s="1"/>
  <c r="AH36" i="5" s="1"/>
  <c r="L36" i="5" s="1"/>
  <c r="M36" i="5" s="1"/>
  <c r="N111" i="6"/>
  <c r="N82" i="6"/>
  <c r="M82" i="6"/>
  <c r="M37" i="6"/>
  <c r="N37" i="6"/>
  <c r="M69" i="6"/>
  <c r="N69" i="6"/>
  <c r="N85" i="6"/>
  <c r="M108" i="6"/>
  <c r="N115" i="6"/>
  <c r="M115" i="6"/>
  <c r="N45" i="6"/>
  <c r="M45" i="6"/>
  <c r="N75" i="6"/>
  <c r="M75" i="6"/>
  <c r="N58" i="6"/>
  <c r="M58" i="6"/>
  <c r="M77" i="6"/>
  <c r="N77" i="6"/>
  <c r="Z50" i="6"/>
  <c r="AA50" i="6"/>
  <c r="AA36" i="8"/>
  <c r="AB36" i="8" s="1"/>
  <c r="AC36" i="8" s="1"/>
  <c r="AD36" i="8" s="1"/>
  <c r="AH36" i="8" s="1"/>
  <c r="AI36" i="8" s="1"/>
  <c r="AK36" i="8" s="1"/>
  <c r="AM36" i="8" s="1"/>
  <c r="L36" i="8" s="1"/>
  <c r="Z36" i="8"/>
  <c r="Z44" i="6"/>
  <c r="AA44" i="6"/>
  <c r="AB44" i="6" s="1"/>
  <c r="AC44" i="6" s="1"/>
  <c r="AD44" i="6" s="1"/>
  <c r="AI44" i="6" s="1"/>
  <c r="AJ44" i="6" s="1"/>
  <c r="L44" i="6" s="1"/>
  <c r="N39" i="6"/>
  <c r="M39" i="6"/>
  <c r="AB48" i="6"/>
  <c r="AC48" i="6" s="1"/>
  <c r="AD48" i="6" s="1"/>
  <c r="AI48" i="6" s="1"/>
  <c r="AJ48" i="6" s="1"/>
  <c r="L48" i="6" s="1"/>
  <c r="AB53" i="6"/>
  <c r="AC53" i="6" s="1"/>
  <c r="AD53" i="6" s="1"/>
  <c r="AI53" i="6" s="1"/>
  <c r="AJ53" i="6" s="1"/>
  <c r="L53" i="6" s="1"/>
  <c r="N43" i="6"/>
  <c r="M43" i="6"/>
  <c r="Z47" i="6"/>
  <c r="AA47" i="6"/>
  <c r="X37" i="5"/>
  <c r="AA49" i="6"/>
  <c r="Z49" i="6"/>
  <c r="AA84" i="6"/>
  <c r="Z84" i="6"/>
  <c r="AB105" i="6"/>
  <c r="AC105" i="6" s="1"/>
  <c r="AD105" i="6" s="1"/>
  <c r="AI105" i="6" s="1"/>
  <c r="AJ105" i="6" s="1"/>
  <c r="L105" i="6" s="1"/>
  <c r="Z114" i="6"/>
  <c r="AA114" i="6"/>
  <c r="N46" i="6"/>
  <c r="M46" i="6"/>
  <c r="Z79" i="6"/>
  <c r="AA79" i="6"/>
  <c r="AB113" i="6"/>
  <c r="AC113" i="6" s="1"/>
  <c r="AD113" i="6" s="1"/>
  <c r="AI113" i="6" s="1"/>
  <c r="AJ113" i="6" s="1"/>
  <c r="L113" i="6" s="1"/>
  <c r="AA102" i="6"/>
  <c r="Z102" i="6"/>
  <c r="AB101" i="6"/>
  <c r="AC101" i="6" s="1"/>
  <c r="AD101" i="6" s="1"/>
  <c r="AI101" i="6" s="1"/>
  <c r="AJ101" i="6" s="1"/>
  <c r="L101" i="6" s="1"/>
  <c r="R38" i="7"/>
  <c r="AQ38" i="7" s="1"/>
  <c r="V38" i="7"/>
  <c r="AH38" i="7" s="1"/>
  <c r="T38" i="7"/>
  <c r="Y38" i="7" s="1"/>
  <c r="AB89" i="6"/>
  <c r="AC89" i="6" s="1"/>
  <c r="AD89" i="6" s="1"/>
  <c r="AI89" i="6" s="1"/>
  <c r="AJ89" i="6" s="1"/>
  <c r="L89" i="6" s="1"/>
  <c r="AA81" i="6"/>
  <c r="Z81" i="6"/>
  <c r="N54" i="6"/>
  <c r="M54" i="6"/>
  <c r="AB97" i="6"/>
  <c r="AC97" i="6" s="1"/>
  <c r="AD97" i="6" s="1"/>
  <c r="AI97" i="6" s="1"/>
  <c r="AJ97" i="6" s="1"/>
  <c r="L97" i="6" s="1"/>
  <c r="AB72" i="6"/>
  <c r="AC72" i="6" s="1"/>
  <c r="AD72" i="6" s="1"/>
  <c r="AI72" i="6" s="1"/>
  <c r="AJ72" i="6" s="1"/>
  <c r="L72" i="6" s="1"/>
  <c r="AB109" i="6"/>
  <c r="AC109" i="6" s="1"/>
  <c r="AD109" i="6" s="1"/>
  <c r="AI109" i="6" s="1"/>
  <c r="AJ109" i="6" s="1"/>
  <c r="L109" i="6" s="1"/>
  <c r="AB76" i="6"/>
  <c r="AC76" i="6" s="1"/>
  <c r="AD76" i="6" s="1"/>
  <c r="AI76" i="6" s="1"/>
  <c r="AJ76" i="6" s="1"/>
  <c r="L76" i="6" s="1"/>
  <c r="T38" i="8"/>
  <c r="X38" i="8" s="1"/>
  <c r="R38" i="8"/>
  <c r="AG38" i="8" s="1"/>
  <c r="M36" i="6"/>
  <c r="N36" i="6"/>
  <c r="N98" i="6"/>
  <c r="M98" i="6"/>
  <c r="AI37" i="7"/>
  <c r="N94" i="6"/>
  <c r="M94" i="6"/>
  <c r="AI36" i="7"/>
  <c r="I39" i="8"/>
  <c r="J39" i="8" s="1"/>
  <c r="H40" i="8"/>
  <c r="AA70" i="6"/>
  <c r="Z70" i="6"/>
  <c r="AA87" i="6"/>
  <c r="Z87" i="6"/>
  <c r="AB96" i="6"/>
  <c r="AC96" i="6" s="1"/>
  <c r="AD96" i="6" s="1"/>
  <c r="AI96" i="6" s="1"/>
  <c r="AJ96" i="6" s="1"/>
  <c r="L96" i="6" s="1"/>
  <c r="Z60" i="6"/>
  <c r="AA60" i="6"/>
  <c r="AB51" i="6"/>
  <c r="AC51" i="6" s="1"/>
  <c r="AD51" i="6" s="1"/>
  <c r="AI51" i="6" s="1"/>
  <c r="AJ51" i="6" s="1"/>
  <c r="L51" i="6" s="1"/>
  <c r="AB62" i="6"/>
  <c r="AC62" i="6" s="1"/>
  <c r="AD62" i="6" s="1"/>
  <c r="AI62" i="6" s="1"/>
  <c r="AJ62" i="6" s="1"/>
  <c r="L62" i="6" s="1"/>
  <c r="AB116" i="6"/>
  <c r="AC116" i="6" s="1"/>
  <c r="AD116" i="6" s="1"/>
  <c r="AI116" i="6" s="1"/>
  <c r="AJ116" i="6" s="1"/>
  <c r="L116" i="6" s="1"/>
  <c r="AB67" i="6"/>
  <c r="AC67" i="6" s="1"/>
  <c r="AD67" i="6" s="1"/>
  <c r="AI67" i="6" s="1"/>
  <c r="AJ67" i="6" s="1"/>
  <c r="L67" i="6" s="1"/>
  <c r="AB106" i="6"/>
  <c r="AC106" i="6" s="1"/>
  <c r="AD106" i="6" s="1"/>
  <c r="AI106" i="6" s="1"/>
  <c r="AJ106" i="6" s="1"/>
  <c r="L106" i="6" s="1"/>
  <c r="M83" i="6"/>
  <c r="N40" i="6"/>
  <c r="M40" i="6"/>
  <c r="AA41" i="6"/>
  <c r="AB41" i="6" s="1"/>
  <c r="AC41" i="6" s="1"/>
  <c r="AD41" i="6" s="1"/>
  <c r="AI41" i="6" s="1"/>
  <c r="AJ41" i="6" s="1"/>
  <c r="L41" i="6" s="1"/>
  <c r="Z41" i="6"/>
  <c r="Z37" i="7"/>
  <c r="M52" i="6"/>
  <c r="N52" i="6"/>
  <c r="AA56" i="6"/>
  <c r="Z56" i="6"/>
  <c r="AB88" i="6"/>
  <c r="AC88" i="6" s="1"/>
  <c r="AD88" i="6" s="1"/>
  <c r="AI88" i="6" s="1"/>
  <c r="AJ88" i="6" s="1"/>
  <c r="L88" i="6" s="1"/>
  <c r="AB65" i="6"/>
  <c r="AC65" i="6" s="1"/>
  <c r="AD65" i="6" s="1"/>
  <c r="AI65" i="6" s="1"/>
  <c r="AJ65" i="6" s="1"/>
  <c r="L65" i="6" s="1"/>
  <c r="AB66" i="6"/>
  <c r="AC66" i="6" s="1"/>
  <c r="AD66" i="6" s="1"/>
  <c r="AI66" i="6" s="1"/>
  <c r="AJ66" i="6" s="1"/>
  <c r="L66" i="6" s="1"/>
  <c r="AB99" i="6"/>
  <c r="AC99" i="6" s="1"/>
  <c r="AD99" i="6" s="1"/>
  <c r="AI99" i="6" s="1"/>
  <c r="AJ99" i="6" s="1"/>
  <c r="L99" i="6" s="1"/>
  <c r="Z36" i="7"/>
  <c r="H40" i="7"/>
  <c r="I39" i="7"/>
  <c r="J39" i="7" s="1"/>
  <c r="AA103" i="6"/>
  <c r="Z103" i="6"/>
  <c r="H40" i="5"/>
  <c r="I39" i="5"/>
  <c r="J39" i="5" s="1"/>
  <c r="Y37" i="8"/>
  <c r="T38" i="5"/>
  <c r="W38" i="5" s="1"/>
  <c r="R38" i="5"/>
  <c r="AF38" i="5" s="1"/>
  <c r="AA57" i="6"/>
  <c r="Z57" i="6"/>
  <c r="AB63" i="6"/>
  <c r="AC63" i="6" s="1"/>
  <c r="AD63" i="6" s="1"/>
  <c r="AI63" i="6" s="1"/>
  <c r="AJ63" i="6" s="1"/>
  <c r="L63" i="6" s="1"/>
  <c r="Z42" i="6"/>
  <c r="AA42" i="6"/>
  <c r="AB42" i="6" s="1"/>
  <c r="AC42" i="6" s="1"/>
  <c r="AD42" i="6" s="1"/>
  <c r="AI42" i="6" s="1"/>
  <c r="AJ42" i="6" s="1"/>
  <c r="L42" i="6" s="1"/>
  <c r="AB100" i="6"/>
  <c r="AC100" i="6" s="1"/>
  <c r="AD100" i="6" s="1"/>
  <c r="AI100" i="6" s="1"/>
  <c r="AJ100" i="6" s="1"/>
  <c r="L100" i="6" s="1"/>
  <c r="AB86" i="6"/>
  <c r="AC86" i="6" s="1"/>
  <c r="AD86" i="6" s="1"/>
  <c r="AI86" i="6" s="1"/>
  <c r="AJ86" i="6" s="1"/>
  <c r="L86" i="6" s="1"/>
  <c r="AA68" i="6"/>
  <c r="Z68" i="6"/>
  <c r="AB107" i="6"/>
  <c r="AC107" i="6" s="1"/>
  <c r="AD107" i="6" s="1"/>
  <c r="AI107" i="6" s="1"/>
  <c r="AJ107" i="6" s="1"/>
  <c r="L107" i="6" s="1"/>
  <c r="H70" i="4"/>
  <c r="I69" i="4"/>
  <c r="J69" i="4" s="1"/>
  <c r="M95" i="6" l="1"/>
  <c r="M92" i="6"/>
  <c r="M110" i="6"/>
  <c r="M91" i="6"/>
  <c r="S69" i="4"/>
  <c r="Z69" i="4" s="1"/>
  <c r="R69" i="4"/>
  <c r="V69" i="4" s="1"/>
  <c r="N61" i="6"/>
  <c r="M71" i="6"/>
  <c r="M55" i="6"/>
  <c r="M90" i="6"/>
  <c r="AB49" i="6"/>
  <c r="AC49" i="6" s="1"/>
  <c r="AD49" i="6" s="1"/>
  <c r="AI49" i="6" s="1"/>
  <c r="AJ49" i="6" s="1"/>
  <c r="L49" i="6" s="1"/>
  <c r="N49" i="6" s="1"/>
  <c r="N73" i="6"/>
  <c r="AB102" i="6"/>
  <c r="AC102" i="6" s="1"/>
  <c r="AD102" i="6" s="1"/>
  <c r="AI102" i="6" s="1"/>
  <c r="AJ102" i="6" s="1"/>
  <c r="L102" i="6" s="1"/>
  <c r="M102" i="6" s="1"/>
  <c r="AB47" i="6"/>
  <c r="AC47" i="6" s="1"/>
  <c r="AD47" i="6" s="1"/>
  <c r="AI47" i="6" s="1"/>
  <c r="AJ47" i="6" s="1"/>
  <c r="L47" i="6" s="1"/>
  <c r="N47" i="6" s="1"/>
  <c r="N74" i="6"/>
  <c r="N78" i="6"/>
  <c r="M64" i="6"/>
  <c r="N59" i="6"/>
  <c r="M80" i="6"/>
  <c r="AB103" i="6"/>
  <c r="AC103" i="6" s="1"/>
  <c r="AD103" i="6" s="1"/>
  <c r="AI103" i="6" s="1"/>
  <c r="AJ103" i="6" s="1"/>
  <c r="L103" i="6" s="1"/>
  <c r="N103" i="6" s="1"/>
  <c r="AB60" i="6"/>
  <c r="AC60" i="6" s="1"/>
  <c r="AD60" i="6" s="1"/>
  <c r="AI60" i="6" s="1"/>
  <c r="AJ60" i="6" s="1"/>
  <c r="L60" i="6" s="1"/>
  <c r="N60" i="6" s="1"/>
  <c r="AB50" i="6"/>
  <c r="AC50" i="6" s="1"/>
  <c r="AD50" i="6" s="1"/>
  <c r="AI50" i="6" s="1"/>
  <c r="AJ50" i="6" s="1"/>
  <c r="L50" i="6" s="1"/>
  <c r="M50" i="6" s="1"/>
  <c r="N93" i="6"/>
  <c r="AB57" i="6"/>
  <c r="AC57" i="6" s="1"/>
  <c r="AD57" i="6" s="1"/>
  <c r="AI57" i="6" s="1"/>
  <c r="AJ57" i="6" s="1"/>
  <c r="L57" i="6" s="1"/>
  <c r="N57" i="6" s="1"/>
  <c r="AB70" i="6"/>
  <c r="AC70" i="6" s="1"/>
  <c r="AD70" i="6" s="1"/>
  <c r="AI70" i="6" s="1"/>
  <c r="AJ70" i="6" s="1"/>
  <c r="L70" i="6" s="1"/>
  <c r="N70" i="6" s="1"/>
  <c r="AB79" i="6"/>
  <c r="AC79" i="6" s="1"/>
  <c r="AD79" i="6" s="1"/>
  <c r="AI79" i="6" s="1"/>
  <c r="AJ79" i="6" s="1"/>
  <c r="L79" i="6" s="1"/>
  <c r="M79" i="6" s="1"/>
  <c r="M104" i="6"/>
  <c r="M112" i="6"/>
  <c r="N36" i="5"/>
  <c r="N107" i="6"/>
  <c r="M107" i="6"/>
  <c r="R39" i="5"/>
  <c r="AF39" i="5" s="1"/>
  <c r="T39" i="5"/>
  <c r="W39" i="5" s="1"/>
  <c r="N67" i="6"/>
  <c r="M67" i="6"/>
  <c r="AJ36" i="7"/>
  <c r="AK36" i="7"/>
  <c r="AL36" i="7" s="1"/>
  <c r="AM36" i="7" s="1"/>
  <c r="AN36" i="7" s="1"/>
  <c r="AS36" i="7" s="1"/>
  <c r="N50" i="6"/>
  <c r="M65" i="6"/>
  <c r="N65" i="6"/>
  <c r="N116" i="6"/>
  <c r="M116" i="6"/>
  <c r="AB87" i="6"/>
  <c r="AC87" i="6" s="1"/>
  <c r="AD87" i="6" s="1"/>
  <c r="AI87" i="6" s="1"/>
  <c r="AJ87" i="6" s="1"/>
  <c r="L87" i="6" s="1"/>
  <c r="M101" i="6"/>
  <c r="N101" i="6"/>
  <c r="AB84" i="6"/>
  <c r="AC84" i="6" s="1"/>
  <c r="AD84" i="6" s="1"/>
  <c r="AI84" i="6" s="1"/>
  <c r="AJ84" i="6" s="1"/>
  <c r="L84" i="6" s="1"/>
  <c r="N96" i="6"/>
  <c r="M96" i="6"/>
  <c r="N66" i="6"/>
  <c r="M66" i="6"/>
  <c r="N88" i="6"/>
  <c r="M88" i="6"/>
  <c r="M41" i="6"/>
  <c r="N41" i="6"/>
  <c r="N62" i="6"/>
  <c r="M62" i="6"/>
  <c r="M53" i="6"/>
  <c r="N53" i="6"/>
  <c r="AA37" i="8"/>
  <c r="AB37" i="8" s="1"/>
  <c r="AC37" i="8" s="1"/>
  <c r="AD37" i="8" s="1"/>
  <c r="AH37" i="8" s="1"/>
  <c r="AI37" i="8" s="1"/>
  <c r="AK37" i="8" s="1"/>
  <c r="AM37" i="8" s="1"/>
  <c r="L37" i="8" s="1"/>
  <c r="Z37" i="8"/>
  <c r="N72" i="6"/>
  <c r="M72" i="6"/>
  <c r="N97" i="6"/>
  <c r="M97" i="6"/>
  <c r="AB68" i="6"/>
  <c r="AC68" i="6" s="1"/>
  <c r="AD68" i="6" s="1"/>
  <c r="AI68" i="6" s="1"/>
  <c r="AJ68" i="6" s="1"/>
  <c r="L68" i="6" s="1"/>
  <c r="R39" i="7"/>
  <c r="AQ39" i="7" s="1"/>
  <c r="V39" i="7"/>
  <c r="AH39" i="7" s="1"/>
  <c r="T39" i="7"/>
  <c r="Y39" i="7" s="1"/>
  <c r="N51" i="6"/>
  <c r="M51" i="6"/>
  <c r="AK37" i="7"/>
  <c r="AL37" i="7" s="1"/>
  <c r="AM37" i="7" s="1"/>
  <c r="AN37" i="7" s="1"/>
  <c r="AS37" i="7" s="1"/>
  <c r="AJ37" i="7"/>
  <c r="N102" i="6"/>
  <c r="M36" i="8"/>
  <c r="N36" i="8"/>
  <c r="AA36" i="7"/>
  <c r="AB36" i="7"/>
  <c r="AC36" i="7" s="1"/>
  <c r="AD36" i="7" s="1"/>
  <c r="AE36" i="7" s="1"/>
  <c r="AR36" i="7" s="1"/>
  <c r="N63" i="6"/>
  <c r="M63" i="6"/>
  <c r="AB37" i="7"/>
  <c r="AC37" i="7" s="1"/>
  <c r="AD37" i="7" s="1"/>
  <c r="AE37" i="7" s="1"/>
  <c r="AR37" i="7" s="1"/>
  <c r="AA37" i="7"/>
  <c r="N86" i="6"/>
  <c r="M86" i="6"/>
  <c r="X38" i="5"/>
  <c r="H41" i="7"/>
  <c r="I40" i="7"/>
  <c r="J40" i="7" s="1"/>
  <c r="AB56" i="6"/>
  <c r="AC56" i="6" s="1"/>
  <c r="AD56" i="6" s="1"/>
  <c r="AI56" i="6" s="1"/>
  <c r="AJ56" i="6" s="1"/>
  <c r="L56" i="6" s="1"/>
  <c r="M60" i="6"/>
  <c r="I40" i="8"/>
  <c r="J40" i="8" s="1"/>
  <c r="H41" i="8"/>
  <c r="Y38" i="8"/>
  <c r="AB81" i="6"/>
  <c r="AC81" i="6" s="1"/>
  <c r="AD81" i="6" s="1"/>
  <c r="AI81" i="6" s="1"/>
  <c r="AJ81" i="6" s="1"/>
  <c r="L81" i="6" s="1"/>
  <c r="N113" i="6"/>
  <c r="M113" i="6"/>
  <c r="N48" i="6"/>
  <c r="M48" i="6"/>
  <c r="N106" i="6"/>
  <c r="M106" i="6"/>
  <c r="AI38" i="7"/>
  <c r="I40" i="5"/>
  <c r="J40" i="5" s="1"/>
  <c r="H41" i="5"/>
  <c r="M44" i="6"/>
  <c r="N44" i="6"/>
  <c r="M70" i="6"/>
  <c r="N100" i="6"/>
  <c r="M100" i="6"/>
  <c r="T39" i="8"/>
  <c r="X39" i="8" s="1"/>
  <c r="R39" i="8"/>
  <c r="AG39" i="8" s="1"/>
  <c r="N76" i="6"/>
  <c r="M76" i="6"/>
  <c r="N89" i="6"/>
  <c r="M89" i="6"/>
  <c r="AB114" i="6"/>
  <c r="AC114" i="6" s="1"/>
  <c r="AD114" i="6" s="1"/>
  <c r="AI114" i="6" s="1"/>
  <c r="AJ114" i="6" s="1"/>
  <c r="L114" i="6" s="1"/>
  <c r="Z37" i="5"/>
  <c r="AA37" i="5" s="1"/>
  <c r="AB37" i="5" s="1"/>
  <c r="AC37" i="5" s="1"/>
  <c r="AG37" i="5" s="1"/>
  <c r="AH37" i="5" s="1"/>
  <c r="L37" i="5" s="1"/>
  <c r="Y37" i="5"/>
  <c r="N42" i="6"/>
  <c r="M42" i="6"/>
  <c r="M109" i="6"/>
  <c r="N109" i="6"/>
  <c r="Z38" i="7"/>
  <c r="M47" i="6"/>
  <c r="N99" i="6"/>
  <c r="M99" i="6"/>
  <c r="N105" i="6"/>
  <c r="M105" i="6"/>
  <c r="W63" i="4"/>
  <c r="Y63" i="4" s="1"/>
  <c r="W47" i="4"/>
  <c r="Y47" i="4" s="1"/>
  <c r="W55" i="4"/>
  <c r="Y55" i="4" s="1"/>
  <c r="H71" i="4"/>
  <c r="I70" i="4"/>
  <c r="J70" i="4" s="1"/>
  <c r="S70" i="4" l="1"/>
  <c r="Z70" i="4" s="1"/>
  <c r="R70" i="4"/>
  <c r="V70" i="4" s="1"/>
  <c r="M49" i="6"/>
  <c r="M103" i="6"/>
  <c r="AT36" i="7"/>
  <c r="L36" i="7" s="1"/>
  <c r="N36" i="7" s="1"/>
  <c r="N79" i="6"/>
  <c r="M57" i="6"/>
  <c r="N87" i="6"/>
  <c r="M87" i="6"/>
  <c r="Y39" i="8"/>
  <c r="T40" i="5"/>
  <c r="W40" i="5" s="1"/>
  <c r="R40" i="5"/>
  <c r="AF40" i="5" s="1"/>
  <c r="N56" i="6"/>
  <c r="M56" i="6"/>
  <c r="N37" i="5"/>
  <c r="M37" i="5"/>
  <c r="AK38" i="7"/>
  <c r="AL38" i="7" s="1"/>
  <c r="AM38" i="7" s="1"/>
  <c r="AN38" i="7" s="1"/>
  <c r="AS38" i="7" s="1"/>
  <c r="AJ38" i="7"/>
  <c r="M81" i="6"/>
  <c r="N81" i="6"/>
  <c r="V40" i="7"/>
  <c r="AH40" i="7" s="1"/>
  <c r="T40" i="7"/>
  <c r="Y40" i="7" s="1"/>
  <c r="R40" i="7"/>
  <c r="AQ40" i="7" s="1"/>
  <c r="T40" i="8"/>
  <c r="X40" i="8" s="1"/>
  <c r="R40" i="8"/>
  <c r="AG40" i="8" s="1"/>
  <c r="I41" i="5"/>
  <c r="J41" i="5" s="1"/>
  <c r="H42" i="5"/>
  <c r="N114" i="6"/>
  <c r="M114" i="6"/>
  <c r="AA38" i="8"/>
  <c r="AB38" i="8" s="1"/>
  <c r="AC38" i="8" s="1"/>
  <c r="AD38" i="8" s="1"/>
  <c r="AH38" i="8" s="1"/>
  <c r="AI38" i="8" s="1"/>
  <c r="AK38" i="8" s="1"/>
  <c r="AM38" i="8" s="1"/>
  <c r="L38" i="8" s="1"/>
  <c r="Z38" i="8"/>
  <c r="H42" i="7"/>
  <c r="I41" i="7"/>
  <c r="J41" i="7" s="1"/>
  <c r="AT37" i="7"/>
  <c r="L37" i="7" s="1"/>
  <c r="Z39" i="7"/>
  <c r="X39" i="5"/>
  <c r="AB38" i="7"/>
  <c r="AC38" i="7" s="1"/>
  <c r="AD38" i="7" s="1"/>
  <c r="AE38" i="7" s="1"/>
  <c r="AR38" i="7" s="1"/>
  <c r="AA38" i="7"/>
  <c r="AI39" i="7"/>
  <c r="N37" i="8"/>
  <c r="M37" i="8"/>
  <c r="M68" i="6"/>
  <c r="N68" i="6"/>
  <c r="I41" i="8"/>
  <c r="J41" i="8" s="1"/>
  <c r="H42" i="8"/>
  <c r="Y38" i="5"/>
  <c r="Z38" i="5"/>
  <c r="AA38" i="5" s="1"/>
  <c r="AB38" i="5" s="1"/>
  <c r="AC38" i="5" s="1"/>
  <c r="AG38" i="5" s="1"/>
  <c r="AH38" i="5" s="1"/>
  <c r="L38" i="5" s="1"/>
  <c r="N84" i="6"/>
  <c r="M84" i="6"/>
  <c r="W60" i="4"/>
  <c r="AA47" i="4"/>
  <c r="L47" i="4" s="1"/>
  <c r="AA55" i="4"/>
  <c r="L55" i="4" s="1"/>
  <c r="AA63" i="4"/>
  <c r="L63" i="4" s="1"/>
  <c r="W42" i="4"/>
  <c r="W58" i="4"/>
  <c r="W43" i="4"/>
  <c r="W45" i="4"/>
  <c r="W61" i="4"/>
  <c r="W48" i="4"/>
  <c r="W64" i="4"/>
  <c r="W59" i="4"/>
  <c r="W46" i="4"/>
  <c r="W62" i="4"/>
  <c r="W41" i="4"/>
  <c r="W65" i="4"/>
  <c r="W52" i="4"/>
  <c r="W67" i="4"/>
  <c r="W37" i="4"/>
  <c r="W53" i="4"/>
  <c r="W40" i="4"/>
  <c r="W56" i="4"/>
  <c r="W51" i="4"/>
  <c r="W38" i="4"/>
  <c r="W54" i="4"/>
  <c r="W57" i="4"/>
  <c r="W44" i="4"/>
  <c r="W49" i="4"/>
  <c r="W39" i="4"/>
  <c r="W50" i="4"/>
  <c r="W66" i="4"/>
  <c r="H72" i="4"/>
  <c r="I71" i="4"/>
  <c r="J71" i="4" s="1"/>
  <c r="Y50" i="4" l="1"/>
  <c r="AA50" i="4" s="1"/>
  <c r="L50" i="4" s="1"/>
  <c r="Y57" i="4"/>
  <c r="AA57" i="4" s="1"/>
  <c r="L57" i="4" s="1"/>
  <c r="Y38" i="4"/>
  <c r="AA38" i="4" s="1"/>
  <c r="L38" i="4" s="1"/>
  <c r="N38" i="4" s="1"/>
  <c r="Y56" i="4"/>
  <c r="AA56" i="4" s="1"/>
  <c r="L56" i="4" s="1"/>
  <c r="Y53" i="4"/>
  <c r="AA53" i="4" s="1"/>
  <c r="L53" i="4" s="1"/>
  <c r="AA36" i="4"/>
  <c r="L36" i="4" s="1"/>
  <c r="M36" i="4" s="1"/>
  <c r="Y52" i="4"/>
  <c r="AA52" i="4" s="1"/>
  <c r="L52" i="4" s="1"/>
  <c r="Y41" i="4"/>
  <c r="AA41" i="4" s="1"/>
  <c r="L41" i="4" s="1"/>
  <c r="Y46" i="4"/>
  <c r="AA46" i="4" s="1"/>
  <c r="L46" i="4" s="1"/>
  <c r="Y64" i="4"/>
  <c r="AA64" i="4" s="1"/>
  <c r="L64" i="4" s="1"/>
  <c r="Y61" i="4"/>
  <c r="AA61" i="4" s="1"/>
  <c r="L61" i="4" s="1"/>
  <c r="Y43" i="4"/>
  <c r="AA43" i="4" s="1"/>
  <c r="L43" i="4" s="1"/>
  <c r="Y42" i="4"/>
  <c r="AA42" i="4" s="1"/>
  <c r="L42" i="4" s="1"/>
  <c r="Y60" i="4"/>
  <c r="AA60" i="4" s="1"/>
  <c r="L60" i="4" s="1"/>
  <c r="M60" i="4" s="1"/>
  <c r="Y49" i="4"/>
  <c r="AA49" i="4" s="1"/>
  <c r="L49" i="4" s="1"/>
  <c r="S71" i="4"/>
  <c r="Z71" i="4" s="1"/>
  <c r="R71" i="4"/>
  <c r="V71" i="4" s="1"/>
  <c r="Y66" i="4"/>
  <c r="AA66" i="4" s="1"/>
  <c r="L66" i="4" s="1"/>
  <c r="Y39" i="4"/>
  <c r="AA39" i="4" s="1"/>
  <c r="L39" i="4" s="1"/>
  <c r="Y44" i="4"/>
  <c r="AA44" i="4" s="1"/>
  <c r="L44" i="4" s="1"/>
  <c r="Y54" i="4"/>
  <c r="AA54" i="4" s="1"/>
  <c r="L54" i="4" s="1"/>
  <c r="Y51" i="4"/>
  <c r="AA51" i="4" s="1"/>
  <c r="L51" i="4" s="1"/>
  <c r="Y40" i="4"/>
  <c r="AA40" i="4" s="1"/>
  <c r="L40" i="4" s="1"/>
  <c r="Y37" i="4"/>
  <c r="AA37" i="4" s="1"/>
  <c r="L37" i="4" s="1"/>
  <c r="Y67" i="4"/>
  <c r="AA67" i="4" s="1"/>
  <c r="L67" i="4" s="1"/>
  <c r="Y65" i="4"/>
  <c r="AA65" i="4" s="1"/>
  <c r="L65" i="4" s="1"/>
  <c r="Y62" i="4"/>
  <c r="AA62" i="4" s="1"/>
  <c r="L62" i="4" s="1"/>
  <c r="Y59" i="4"/>
  <c r="AA59" i="4" s="1"/>
  <c r="L59" i="4" s="1"/>
  <c r="Y48" i="4"/>
  <c r="AA48" i="4" s="1"/>
  <c r="L48" i="4" s="1"/>
  <c r="Y45" i="4"/>
  <c r="AA45" i="4" s="1"/>
  <c r="L45" i="4" s="1"/>
  <c r="Y58" i="4"/>
  <c r="AA58" i="4" s="1"/>
  <c r="L58" i="4" s="1"/>
  <c r="M36" i="7"/>
  <c r="AT38" i="7"/>
  <c r="L38" i="7" s="1"/>
  <c r="N38" i="7" s="1"/>
  <c r="AA39" i="7"/>
  <c r="AB39" i="7"/>
  <c r="AC39" i="7" s="1"/>
  <c r="AD39" i="7" s="1"/>
  <c r="AE39" i="7" s="1"/>
  <c r="AR39" i="7" s="1"/>
  <c r="N37" i="7"/>
  <c r="M37" i="7"/>
  <c r="T41" i="5"/>
  <c r="W41" i="5" s="1"/>
  <c r="R41" i="5"/>
  <c r="AF41" i="5" s="1"/>
  <c r="AJ39" i="7"/>
  <c r="AK39" i="7"/>
  <c r="AL39" i="7" s="1"/>
  <c r="AM39" i="7" s="1"/>
  <c r="AN39" i="7" s="1"/>
  <c r="AS39" i="7" s="1"/>
  <c r="V41" i="7"/>
  <c r="AH41" i="7" s="1"/>
  <c r="T41" i="7"/>
  <c r="Y41" i="7" s="1"/>
  <c r="R41" i="7"/>
  <c r="AQ41" i="7" s="1"/>
  <c r="X40" i="5"/>
  <c r="I42" i="5"/>
  <c r="J42" i="5" s="1"/>
  <c r="H43" i="5"/>
  <c r="I42" i="8"/>
  <c r="J42" i="8" s="1"/>
  <c r="H43" i="8"/>
  <c r="T41" i="8"/>
  <c r="X41" i="8" s="1"/>
  <c r="R41" i="8"/>
  <c r="AG41" i="8" s="1"/>
  <c r="H43" i="7"/>
  <c r="I42" i="7"/>
  <c r="J42" i="7" s="1"/>
  <c r="Y40" i="8"/>
  <c r="AA39" i="8"/>
  <c r="AB39" i="8" s="1"/>
  <c r="AC39" i="8" s="1"/>
  <c r="AD39" i="8" s="1"/>
  <c r="AH39" i="8" s="1"/>
  <c r="AI39" i="8" s="1"/>
  <c r="AK39" i="8" s="1"/>
  <c r="AM39" i="8" s="1"/>
  <c r="L39" i="8" s="1"/>
  <c r="Z39" i="8"/>
  <c r="N38" i="5"/>
  <c r="M38" i="5"/>
  <c r="N38" i="8"/>
  <c r="M38" i="8"/>
  <c r="Z40" i="7"/>
  <c r="Z39" i="5"/>
  <c r="AA39" i="5" s="1"/>
  <c r="AB39" i="5" s="1"/>
  <c r="AC39" i="5" s="1"/>
  <c r="AG39" i="5" s="1"/>
  <c r="AH39" i="5" s="1"/>
  <c r="L39" i="5" s="1"/>
  <c r="Y39" i="5"/>
  <c r="AI40" i="7"/>
  <c r="W68" i="4"/>
  <c r="M63" i="4"/>
  <c r="N63" i="4"/>
  <c r="M47" i="4"/>
  <c r="N47" i="4"/>
  <c r="M55" i="4"/>
  <c r="N55" i="4"/>
  <c r="H73" i="4"/>
  <c r="I72" i="4"/>
  <c r="J72" i="4" s="1"/>
  <c r="N62" i="4" l="1"/>
  <c r="M62" i="4"/>
  <c r="M49" i="4"/>
  <c r="N49" i="4"/>
  <c r="M46" i="4"/>
  <c r="N46" i="4"/>
  <c r="N53" i="4"/>
  <c r="M53" i="4"/>
  <c r="M65" i="4"/>
  <c r="N65" i="4"/>
  <c r="M64" i="4"/>
  <c r="N64" i="4"/>
  <c r="N41" i="4"/>
  <c r="M41" i="4"/>
  <c r="M56" i="4"/>
  <c r="N56" i="4"/>
  <c r="N57" i="4"/>
  <c r="M57" i="4"/>
  <c r="Y68" i="4"/>
  <c r="AA68" i="4" s="1"/>
  <c r="L68" i="4" s="1"/>
  <c r="N60" i="4"/>
  <c r="S72" i="4"/>
  <c r="Z72" i="4" s="1"/>
  <c r="R72" i="4"/>
  <c r="V72" i="4" s="1"/>
  <c r="M38" i="7"/>
  <c r="V42" i="7"/>
  <c r="AH42" i="7" s="1"/>
  <c r="T42" i="7"/>
  <c r="Y42" i="7" s="1"/>
  <c r="R42" i="7"/>
  <c r="AQ42" i="7" s="1"/>
  <c r="Z40" i="5"/>
  <c r="AA40" i="5" s="1"/>
  <c r="AB40" i="5" s="1"/>
  <c r="AC40" i="5" s="1"/>
  <c r="AG40" i="5" s="1"/>
  <c r="AH40" i="5" s="1"/>
  <c r="L40" i="5" s="1"/>
  <c r="Y40" i="5"/>
  <c r="X41" i="5"/>
  <c r="Y41" i="8"/>
  <c r="AK40" i="7"/>
  <c r="AL40" i="7" s="1"/>
  <c r="AM40" i="7" s="1"/>
  <c r="AN40" i="7" s="1"/>
  <c r="AS40" i="7" s="1"/>
  <c r="AJ40" i="7"/>
  <c r="N39" i="5"/>
  <c r="M39" i="5"/>
  <c r="AB40" i="7"/>
  <c r="AC40" i="7" s="1"/>
  <c r="AD40" i="7" s="1"/>
  <c r="AE40" i="7" s="1"/>
  <c r="AR40" i="7" s="1"/>
  <c r="AA40" i="7"/>
  <c r="I43" i="8"/>
  <c r="J43" i="8" s="1"/>
  <c r="H44" i="8"/>
  <c r="N39" i="8"/>
  <c r="M39" i="8"/>
  <c r="R42" i="8"/>
  <c r="AG42" i="8" s="1"/>
  <c r="T42" i="8"/>
  <c r="X42" i="8" s="1"/>
  <c r="Z41" i="7"/>
  <c r="AT39" i="7"/>
  <c r="L39" i="7" s="1"/>
  <c r="H44" i="5"/>
  <c r="I43" i="5"/>
  <c r="J43" i="5" s="1"/>
  <c r="T42" i="5"/>
  <c r="W42" i="5" s="1"/>
  <c r="R42" i="5"/>
  <c r="AF42" i="5" s="1"/>
  <c r="H44" i="7"/>
  <c r="I43" i="7"/>
  <c r="J43" i="7" s="1"/>
  <c r="AA40" i="8"/>
  <c r="AB40" i="8" s="1"/>
  <c r="AC40" i="8" s="1"/>
  <c r="AD40" i="8" s="1"/>
  <c r="AH40" i="8" s="1"/>
  <c r="AI40" i="8" s="1"/>
  <c r="AK40" i="8" s="1"/>
  <c r="AM40" i="8" s="1"/>
  <c r="L40" i="8" s="1"/>
  <c r="Z40" i="8"/>
  <c r="AI41" i="7"/>
  <c r="N48" i="4"/>
  <c r="M48" i="4"/>
  <c r="M37" i="4"/>
  <c r="N37" i="4"/>
  <c r="N40" i="4"/>
  <c r="M40" i="4"/>
  <c r="M51" i="4"/>
  <c r="N51" i="4"/>
  <c r="N67" i="4"/>
  <c r="M67" i="4"/>
  <c r="N50" i="4"/>
  <c r="M50" i="4"/>
  <c r="M44" i="4"/>
  <c r="N44" i="4"/>
  <c r="W69" i="4"/>
  <c r="M38" i="4"/>
  <c r="N36" i="4"/>
  <c r="M52" i="4"/>
  <c r="N52" i="4"/>
  <c r="M45" i="4"/>
  <c r="N45" i="4"/>
  <c r="M59" i="4"/>
  <c r="N59" i="4"/>
  <c r="M43" i="4"/>
  <c r="N43" i="4"/>
  <c r="M61" i="4"/>
  <c r="N61" i="4"/>
  <c r="M54" i="4"/>
  <c r="N54" i="4"/>
  <c r="H74" i="4"/>
  <c r="I73" i="4"/>
  <c r="J73" i="4" s="1"/>
  <c r="S73" i="4" l="1"/>
  <c r="Z73" i="4" s="1"/>
  <c r="R73" i="4"/>
  <c r="V73" i="4" s="1"/>
  <c r="Y69" i="4"/>
  <c r="AA69" i="4" s="1"/>
  <c r="L69" i="4" s="1"/>
  <c r="AT40" i="7"/>
  <c r="L40" i="7" s="1"/>
  <c r="M40" i="7" s="1"/>
  <c r="Z41" i="5"/>
  <c r="AA41" i="5" s="1"/>
  <c r="AB41" i="5" s="1"/>
  <c r="AC41" i="5" s="1"/>
  <c r="AG41" i="5" s="1"/>
  <c r="AH41" i="5" s="1"/>
  <c r="L41" i="5" s="1"/>
  <c r="Y41" i="5"/>
  <c r="AB41" i="7"/>
  <c r="AC41" i="7" s="1"/>
  <c r="AD41" i="7" s="1"/>
  <c r="AE41" i="7" s="1"/>
  <c r="AR41" i="7" s="1"/>
  <c r="AA41" i="7"/>
  <c r="Y42" i="8"/>
  <c r="X42" i="5"/>
  <c r="N40" i="5"/>
  <c r="M40" i="5"/>
  <c r="V43" i="7"/>
  <c r="AH43" i="7" s="1"/>
  <c r="T43" i="7"/>
  <c r="Y43" i="7" s="1"/>
  <c r="R43" i="7"/>
  <c r="AQ43" i="7" s="1"/>
  <c r="AI42" i="7"/>
  <c r="H45" i="7"/>
  <c r="I44" i="7"/>
  <c r="J44" i="7" s="1"/>
  <c r="R43" i="5"/>
  <c r="AF43" i="5" s="1"/>
  <c r="T43" i="5"/>
  <c r="W43" i="5" s="1"/>
  <c r="AK41" i="7"/>
  <c r="AL41" i="7" s="1"/>
  <c r="AM41" i="7" s="1"/>
  <c r="AN41" i="7" s="1"/>
  <c r="AS41" i="7" s="1"/>
  <c r="AJ41" i="7"/>
  <c r="I44" i="5"/>
  <c r="J44" i="5" s="1"/>
  <c r="H45" i="5"/>
  <c r="N39" i="7"/>
  <c r="M39" i="7"/>
  <c r="I44" i="8"/>
  <c r="J44" i="8" s="1"/>
  <c r="H45" i="8"/>
  <c r="N40" i="8"/>
  <c r="M40" i="8"/>
  <c r="R43" i="8"/>
  <c r="AG43" i="8" s="1"/>
  <c r="T43" i="8"/>
  <c r="X43" i="8" s="1"/>
  <c r="AA41" i="8"/>
  <c r="AB41" i="8" s="1"/>
  <c r="AC41" i="8" s="1"/>
  <c r="AD41" i="8" s="1"/>
  <c r="AH41" i="8" s="1"/>
  <c r="AI41" i="8" s="1"/>
  <c r="AK41" i="8" s="1"/>
  <c r="AM41" i="8" s="1"/>
  <c r="L41" i="8" s="1"/>
  <c r="Z41" i="8"/>
  <c r="Z42" i="7"/>
  <c r="N58" i="4"/>
  <c r="M58" i="4"/>
  <c r="M42" i="4"/>
  <c r="N42" i="4"/>
  <c r="N66" i="4"/>
  <c r="M66" i="4"/>
  <c r="W70" i="4"/>
  <c r="M39" i="4"/>
  <c r="N39" i="4"/>
  <c r="N68" i="4"/>
  <c r="M68" i="4"/>
  <c r="H75" i="4"/>
  <c r="I74" i="4"/>
  <c r="J74" i="4" s="1"/>
  <c r="Y70" i="4" l="1"/>
  <c r="AA70" i="4" s="1"/>
  <c r="L70" i="4" s="1"/>
  <c r="S74" i="4"/>
  <c r="Z74" i="4" s="1"/>
  <c r="R74" i="4"/>
  <c r="V74" i="4" s="1"/>
  <c r="N40" i="7"/>
  <c r="T44" i="5"/>
  <c r="W44" i="5" s="1"/>
  <c r="R44" i="5"/>
  <c r="AF44" i="5" s="1"/>
  <c r="Y42" i="5"/>
  <c r="Z42" i="5"/>
  <c r="AA42" i="5" s="1"/>
  <c r="AB42" i="5" s="1"/>
  <c r="AC42" i="5" s="1"/>
  <c r="AG42" i="5" s="1"/>
  <c r="AH42" i="5" s="1"/>
  <c r="L42" i="5" s="1"/>
  <c r="AA42" i="8"/>
  <c r="AB42" i="8" s="1"/>
  <c r="AC42" i="8" s="1"/>
  <c r="AD42" i="8" s="1"/>
  <c r="AH42" i="8" s="1"/>
  <c r="AI42" i="8" s="1"/>
  <c r="AK42" i="8" s="1"/>
  <c r="AM42" i="8" s="1"/>
  <c r="L42" i="8" s="1"/>
  <c r="Z42" i="8"/>
  <c r="AB42" i="7"/>
  <c r="AA42" i="7"/>
  <c r="X43" i="5"/>
  <c r="Z43" i="7"/>
  <c r="AI43" i="7"/>
  <c r="Y43" i="8"/>
  <c r="I45" i="8"/>
  <c r="J45" i="8" s="1"/>
  <c r="H46" i="8"/>
  <c r="AT41" i="7"/>
  <c r="L41" i="7" s="1"/>
  <c r="N41" i="8"/>
  <c r="M41" i="8"/>
  <c r="T44" i="8"/>
  <c r="X44" i="8" s="1"/>
  <c r="R44" i="8"/>
  <c r="AG44" i="8" s="1"/>
  <c r="T44" i="7"/>
  <c r="Y44" i="7" s="1"/>
  <c r="R44" i="7"/>
  <c r="AQ44" i="7" s="1"/>
  <c r="V44" i="7"/>
  <c r="AH44" i="7" s="1"/>
  <c r="I45" i="5"/>
  <c r="J45" i="5" s="1"/>
  <c r="H46" i="5"/>
  <c r="H46" i="7"/>
  <c r="I45" i="7"/>
  <c r="J45" i="7" s="1"/>
  <c r="AK42" i="7"/>
  <c r="AL42" i="7" s="1"/>
  <c r="AM42" i="7" s="1"/>
  <c r="AN42" i="7" s="1"/>
  <c r="AS42" i="7" s="1"/>
  <c r="AJ42" i="7"/>
  <c r="N41" i="5"/>
  <c r="M41" i="5"/>
  <c r="W71" i="4"/>
  <c r="N69" i="4"/>
  <c r="M69" i="4"/>
  <c r="H76" i="4"/>
  <c r="I75" i="4"/>
  <c r="J75" i="4" s="1"/>
  <c r="N70" i="4" l="1"/>
  <c r="M70" i="4"/>
  <c r="S75" i="4"/>
  <c r="Z75" i="4" s="1"/>
  <c r="R75" i="4"/>
  <c r="V75" i="4" s="1"/>
  <c r="Y71" i="4"/>
  <c r="AA71" i="4" s="1"/>
  <c r="L71" i="4" s="1"/>
  <c r="AC42" i="7"/>
  <c r="AD42" i="7" s="1"/>
  <c r="AE42" i="7" s="1"/>
  <c r="AR42" i="7" s="1"/>
  <c r="AT42" i="7" s="1"/>
  <c r="L42" i="7" s="1"/>
  <c r="I46" i="5"/>
  <c r="J46" i="5" s="1"/>
  <c r="H47" i="5"/>
  <c r="N42" i="8"/>
  <c r="M42" i="8"/>
  <c r="N41" i="7"/>
  <c r="M41" i="7"/>
  <c r="AI44" i="7"/>
  <c r="AB43" i="7"/>
  <c r="AA43" i="7"/>
  <c r="N42" i="5"/>
  <c r="M42" i="5"/>
  <c r="H47" i="7"/>
  <c r="I46" i="7"/>
  <c r="J46" i="7" s="1"/>
  <c r="I46" i="8"/>
  <c r="J46" i="8" s="1"/>
  <c r="H47" i="8"/>
  <c r="Z44" i="7"/>
  <c r="T45" i="8"/>
  <c r="X45" i="8" s="1"/>
  <c r="R45" i="8"/>
  <c r="AG45" i="8" s="1"/>
  <c r="Z43" i="5"/>
  <c r="AA43" i="5" s="1"/>
  <c r="AB43" i="5" s="1"/>
  <c r="AC43" i="5" s="1"/>
  <c r="AG43" i="5" s="1"/>
  <c r="AH43" i="5" s="1"/>
  <c r="L43" i="5" s="1"/>
  <c r="Y43" i="5"/>
  <c r="AK43" i="7"/>
  <c r="AL43" i="7" s="1"/>
  <c r="AM43" i="7" s="1"/>
  <c r="AN43" i="7" s="1"/>
  <c r="AS43" i="7" s="1"/>
  <c r="AJ43" i="7"/>
  <c r="T45" i="5"/>
  <c r="W45" i="5" s="1"/>
  <c r="R45" i="5"/>
  <c r="AF45" i="5" s="1"/>
  <c r="AA43" i="8"/>
  <c r="AB43" i="8" s="1"/>
  <c r="AC43" i="8" s="1"/>
  <c r="AD43" i="8" s="1"/>
  <c r="AH43" i="8" s="1"/>
  <c r="AI43" i="8" s="1"/>
  <c r="AK43" i="8" s="1"/>
  <c r="AM43" i="8" s="1"/>
  <c r="L43" i="8" s="1"/>
  <c r="Z43" i="8"/>
  <c r="T45" i="7"/>
  <c r="Y45" i="7" s="1"/>
  <c r="R45" i="7"/>
  <c r="AQ45" i="7" s="1"/>
  <c r="V45" i="7"/>
  <c r="AH45" i="7" s="1"/>
  <c r="Y44" i="8"/>
  <c r="X44" i="5"/>
  <c r="W72" i="4"/>
  <c r="H77" i="4"/>
  <c r="I76" i="4"/>
  <c r="J76" i="4" s="1"/>
  <c r="S76" i="4" l="1"/>
  <c r="Z76" i="4" s="1"/>
  <c r="R76" i="4"/>
  <c r="V76" i="4" s="1"/>
  <c r="Y72" i="4"/>
  <c r="AA72" i="4" s="1"/>
  <c r="L72" i="4" s="1"/>
  <c r="AC43" i="7"/>
  <c r="AD43" i="7" s="1"/>
  <c r="AE43" i="7" s="1"/>
  <c r="AR43" i="7" s="1"/>
  <c r="AT43" i="7" s="1"/>
  <c r="L43" i="7" s="1"/>
  <c r="N43" i="5"/>
  <c r="M43" i="5"/>
  <c r="R46" i="7"/>
  <c r="AQ46" i="7" s="1"/>
  <c r="V46" i="7"/>
  <c r="AH46" i="7" s="1"/>
  <c r="T46" i="7"/>
  <c r="Y46" i="7" s="1"/>
  <c r="N43" i="8"/>
  <c r="M43" i="8"/>
  <c r="H48" i="7"/>
  <c r="I47" i="7"/>
  <c r="J47" i="7" s="1"/>
  <c r="Y45" i="8"/>
  <c r="AA44" i="8"/>
  <c r="AB44" i="8" s="1"/>
  <c r="AC44" i="8" s="1"/>
  <c r="AD44" i="8" s="1"/>
  <c r="AH44" i="8" s="1"/>
  <c r="AI44" i="8" s="1"/>
  <c r="AK44" i="8" s="1"/>
  <c r="AM44" i="8" s="1"/>
  <c r="L44" i="8" s="1"/>
  <c r="Z44" i="8"/>
  <c r="AB44" i="7"/>
  <c r="AC44" i="7" s="1"/>
  <c r="AD44" i="7" s="1"/>
  <c r="AE44" i="7" s="1"/>
  <c r="AR44" i="7" s="1"/>
  <c r="AA44" i="7"/>
  <c r="Z44" i="5"/>
  <c r="AA44" i="5" s="1"/>
  <c r="AB44" i="5" s="1"/>
  <c r="AC44" i="5" s="1"/>
  <c r="AG44" i="5" s="1"/>
  <c r="AH44" i="5" s="1"/>
  <c r="L44" i="5" s="1"/>
  <c r="Y44" i="5"/>
  <c r="AI45" i="7"/>
  <c r="X45" i="5"/>
  <c r="H48" i="5"/>
  <c r="I47" i="5"/>
  <c r="J47" i="5" s="1"/>
  <c r="H48" i="8"/>
  <c r="I47" i="8"/>
  <c r="J47" i="8" s="1"/>
  <c r="T46" i="5"/>
  <c r="W46" i="5" s="1"/>
  <c r="R46" i="5"/>
  <c r="AF46" i="5" s="1"/>
  <c r="Z45" i="7"/>
  <c r="R46" i="8"/>
  <c r="AG46" i="8" s="1"/>
  <c r="T46" i="8"/>
  <c r="X46" i="8" s="1"/>
  <c r="AK44" i="7"/>
  <c r="AL44" i="7" s="1"/>
  <c r="AM44" i="7" s="1"/>
  <c r="AN44" i="7" s="1"/>
  <c r="AS44" i="7" s="1"/>
  <c r="AJ44" i="7"/>
  <c r="M42" i="7"/>
  <c r="N42" i="7"/>
  <c r="N71" i="4"/>
  <c r="M71" i="4"/>
  <c r="W73" i="4"/>
  <c r="H78" i="4"/>
  <c r="I77" i="4"/>
  <c r="J77" i="4" s="1"/>
  <c r="N72" i="4" l="1"/>
  <c r="M72" i="4"/>
  <c r="Y73" i="4"/>
  <c r="AA73" i="4" s="1"/>
  <c r="L73" i="4" s="1"/>
  <c r="S77" i="4"/>
  <c r="Z77" i="4" s="1"/>
  <c r="R77" i="4"/>
  <c r="V77" i="4" s="1"/>
  <c r="Z45" i="5"/>
  <c r="AA45" i="5" s="1"/>
  <c r="AB45" i="5" s="1"/>
  <c r="AC45" i="5" s="1"/>
  <c r="AG45" i="5" s="1"/>
  <c r="AH45" i="5" s="1"/>
  <c r="L45" i="5" s="1"/>
  <c r="Y45" i="5"/>
  <c r="AB45" i="7"/>
  <c r="AC45" i="7" s="1"/>
  <c r="AD45" i="7" s="1"/>
  <c r="AE45" i="7" s="1"/>
  <c r="AR45" i="7" s="1"/>
  <c r="AA45" i="7"/>
  <c r="I48" i="5"/>
  <c r="J48" i="5" s="1"/>
  <c r="H49" i="5"/>
  <c r="AT44" i="7"/>
  <c r="L44" i="7" s="1"/>
  <c r="R47" i="8"/>
  <c r="AG47" i="8" s="1"/>
  <c r="T47" i="8"/>
  <c r="X47" i="8" s="1"/>
  <c r="AI46" i="7"/>
  <c r="M43" i="7"/>
  <c r="N43" i="7"/>
  <c r="Z46" i="7"/>
  <c r="I48" i="8"/>
  <c r="J48" i="8" s="1"/>
  <c r="H49" i="8"/>
  <c r="AA45" i="8"/>
  <c r="AB45" i="8" s="1"/>
  <c r="AC45" i="8" s="1"/>
  <c r="AD45" i="8" s="1"/>
  <c r="AH45" i="8" s="1"/>
  <c r="AI45" i="8" s="1"/>
  <c r="AK45" i="8" s="1"/>
  <c r="AM45" i="8" s="1"/>
  <c r="L45" i="8" s="1"/>
  <c r="Z45" i="8"/>
  <c r="N44" i="8"/>
  <c r="M44" i="8"/>
  <c r="Y46" i="8"/>
  <c r="N44" i="5"/>
  <c r="M44" i="5"/>
  <c r="R47" i="7"/>
  <c r="AQ47" i="7" s="1"/>
  <c r="V47" i="7"/>
  <c r="AH47" i="7" s="1"/>
  <c r="T47" i="7"/>
  <c r="Y47" i="7" s="1"/>
  <c r="X46" i="5"/>
  <c r="AK45" i="7"/>
  <c r="AL45" i="7" s="1"/>
  <c r="AM45" i="7" s="1"/>
  <c r="AN45" i="7" s="1"/>
  <c r="AS45" i="7" s="1"/>
  <c r="AJ45" i="7"/>
  <c r="R47" i="5"/>
  <c r="AF47" i="5" s="1"/>
  <c r="T47" i="5"/>
  <c r="W47" i="5" s="1"/>
  <c r="H49" i="7"/>
  <c r="I48" i="7"/>
  <c r="J48" i="7" s="1"/>
  <c r="W74" i="4"/>
  <c r="H79" i="4"/>
  <c r="I78" i="4"/>
  <c r="J78" i="4" s="1"/>
  <c r="S78" i="4" l="1"/>
  <c r="Z78" i="4" s="1"/>
  <c r="R78" i="4"/>
  <c r="V78" i="4" s="1"/>
  <c r="Y74" i="4"/>
  <c r="AA74" i="4" s="1"/>
  <c r="L74" i="4" s="1"/>
  <c r="M74" i="4" s="1"/>
  <c r="Y46" i="5"/>
  <c r="Z46" i="5"/>
  <c r="AA46" i="5" s="1"/>
  <c r="AB46" i="5" s="1"/>
  <c r="AC46" i="5" s="1"/>
  <c r="AG46" i="5" s="1"/>
  <c r="AH46" i="5" s="1"/>
  <c r="L46" i="5" s="1"/>
  <c r="V48" i="7"/>
  <c r="AH48" i="7" s="1"/>
  <c r="T48" i="7"/>
  <c r="Y48" i="7" s="1"/>
  <c r="R48" i="7"/>
  <c r="AQ48" i="7" s="1"/>
  <c r="AB46" i="7"/>
  <c r="AC46" i="7" s="1"/>
  <c r="AD46" i="7" s="1"/>
  <c r="AE46" i="7" s="1"/>
  <c r="AR46" i="7" s="1"/>
  <c r="AA46" i="7"/>
  <c r="N44" i="7"/>
  <c r="M44" i="7"/>
  <c r="Z47" i="7"/>
  <c r="I49" i="5"/>
  <c r="J49" i="5" s="1"/>
  <c r="H50" i="5"/>
  <c r="X47" i="5"/>
  <c r="AI47" i="7"/>
  <c r="T48" i="5"/>
  <c r="W48" i="5" s="1"/>
  <c r="R48" i="5"/>
  <c r="AF48" i="5" s="1"/>
  <c r="AK46" i="7"/>
  <c r="AL46" i="7" s="1"/>
  <c r="AM46" i="7" s="1"/>
  <c r="AN46" i="7" s="1"/>
  <c r="AS46" i="7" s="1"/>
  <c r="AJ46" i="7"/>
  <c r="H50" i="7"/>
  <c r="I49" i="7"/>
  <c r="J49" i="7" s="1"/>
  <c r="AT45" i="7"/>
  <c r="L45" i="7" s="1"/>
  <c r="N45" i="8"/>
  <c r="M45" i="8"/>
  <c r="I49" i="8"/>
  <c r="J49" i="8" s="1"/>
  <c r="H50" i="8"/>
  <c r="Y47" i="8"/>
  <c r="AA46" i="8"/>
  <c r="AB46" i="8" s="1"/>
  <c r="AC46" i="8" s="1"/>
  <c r="AD46" i="8" s="1"/>
  <c r="AH46" i="8" s="1"/>
  <c r="AI46" i="8" s="1"/>
  <c r="AK46" i="8" s="1"/>
  <c r="AM46" i="8" s="1"/>
  <c r="L46" i="8" s="1"/>
  <c r="Z46" i="8"/>
  <c r="T48" i="8"/>
  <c r="X48" i="8" s="1"/>
  <c r="R48" i="8"/>
  <c r="AG48" i="8" s="1"/>
  <c r="N45" i="5"/>
  <c r="M45" i="5"/>
  <c r="W75" i="4"/>
  <c r="N73" i="4"/>
  <c r="M73" i="4"/>
  <c r="H80" i="4"/>
  <c r="I79" i="4"/>
  <c r="J79" i="4" s="1"/>
  <c r="Y75" i="4" l="1"/>
  <c r="AA75" i="4" s="1"/>
  <c r="L75" i="4" s="1"/>
  <c r="S79" i="4"/>
  <c r="Z79" i="4" s="1"/>
  <c r="R79" i="4"/>
  <c r="V79" i="4" s="1"/>
  <c r="AT46" i="7"/>
  <c r="L46" i="7" s="1"/>
  <c r="N46" i="7" s="1"/>
  <c r="I50" i="8"/>
  <c r="J50" i="8" s="1"/>
  <c r="H51" i="8"/>
  <c r="X48" i="5"/>
  <c r="H51" i="7"/>
  <c r="I50" i="7"/>
  <c r="J50" i="7" s="1"/>
  <c r="AA47" i="8"/>
  <c r="AB47" i="8" s="1"/>
  <c r="AC47" i="8" s="1"/>
  <c r="AD47" i="8" s="1"/>
  <c r="AH47" i="8" s="1"/>
  <c r="AI47" i="8" s="1"/>
  <c r="AK47" i="8" s="1"/>
  <c r="AM47" i="8" s="1"/>
  <c r="L47" i="8" s="1"/>
  <c r="Z47" i="8"/>
  <c r="Z47" i="5"/>
  <c r="AA47" i="5" s="1"/>
  <c r="AB47" i="5" s="1"/>
  <c r="AC47" i="5" s="1"/>
  <c r="AG47" i="5" s="1"/>
  <c r="AH47" i="5" s="1"/>
  <c r="L47" i="5" s="1"/>
  <c r="Y47" i="5"/>
  <c r="T49" i="8"/>
  <c r="X49" i="8" s="1"/>
  <c r="R49" i="8"/>
  <c r="AG49" i="8" s="1"/>
  <c r="I50" i="5"/>
  <c r="J50" i="5" s="1"/>
  <c r="H51" i="5"/>
  <c r="T49" i="5"/>
  <c r="W49" i="5" s="1"/>
  <c r="R49" i="5"/>
  <c r="AF49" i="5" s="1"/>
  <c r="Z48" i="7"/>
  <c r="Y48" i="8"/>
  <c r="AI48" i="7"/>
  <c r="N45" i="7"/>
  <c r="M45" i="7"/>
  <c r="AA47" i="7"/>
  <c r="AB47" i="7"/>
  <c r="N46" i="5"/>
  <c r="M46" i="5"/>
  <c r="N46" i="8"/>
  <c r="M46" i="8"/>
  <c r="V49" i="7"/>
  <c r="AH49" i="7" s="1"/>
  <c r="T49" i="7"/>
  <c r="Y49" i="7" s="1"/>
  <c r="R49" i="7"/>
  <c r="AQ49" i="7" s="1"/>
  <c r="AJ47" i="7"/>
  <c r="AK47" i="7"/>
  <c r="AL47" i="7" s="1"/>
  <c r="AM47" i="7" s="1"/>
  <c r="AN47" i="7" s="1"/>
  <c r="AS47" i="7" s="1"/>
  <c r="N74" i="4"/>
  <c r="W76" i="4"/>
  <c r="H81" i="4"/>
  <c r="I80" i="4"/>
  <c r="J80" i="4" s="1"/>
  <c r="S80" i="4" l="1"/>
  <c r="Z80" i="4" s="1"/>
  <c r="R80" i="4"/>
  <c r="V80" i="4" s="1"/>
  <c r="Y76" i="4"/>
  <c r="AA76" i="4" s="1"/>
  <c r="L76" i="4" s="1"/>
  <c r="AC47" i="7"/>
  <c r="AD47" i="7" s="1"/>
  <c r="AE47" i="7" s="1"/>
  <c r="AR47" i="7" s="1"/>
  <c r="AT47" i="7" s="1"/>
  <c r="L47" i="7" s="1"/>
  <c r="M47" i="7" s="1"/>
  <c r="M46" i="7"/>
  <c r="AA48" i="8"/>
  <c r="AB48" i="8" s="1"/>
  <c r="AC48" i="8" s="1"/>
  <c r="AD48" i="8" s="1"/>
  <c r="AH48" i="8" s="1"/>
  <c r="AI48" i="8" s="1"/>
  <c r="AK48" i="8" s="1"/>
  <c r="AM48" i="8" s="1"/>
  <c r="L48" i="8" s="1"/>
  <c r="Z48" i="8"/>
  <c r="N47" i="8"/>
  <c r="M47" i="8"/>
  <c r="H52" i="5"/>
  <c r="I51" i="5"/>
  <c r="J51" i="5" s="1"/>
  <c r="V50" i="7"/>
  <c r="AH50" i="7" s="1"/>
  <c r="T50" i="7"/>
  <c r="Y50" i="7" s="1"/>
  <c r="R50" i="7"/>
  <c r="AQ50" i="7" s="1"/>
  <c r="Z49" i="7"/>
  <c r="T50" i="5"/>
  <c r="W50" i="5" s="1"/>
  <c r="R50" i="5"/>
  <c r="AF50" i="5" s="1"/>
  <c r="H52" i="7"/>
  <c r="I51" i="7"/>
  <c r="J51" i="7" s="1"/>
  <c r="AB48" i="7"/>
  <c r="AA48" i="7"/>
  <c r="Z48" i="5"/>
  <c r="AA48" i="5" s="1"/>
  <c r="AB48" i="5" s="1"/>
  <c r="AC48" i="5" s="1"/>
  <c r="AG48" i="5" s="1"/>
  <c r="AH48" i="5" s="1"/>
  <c r="L48" i="5" s="1"/>
  <c r="Y48" i="5"/>
  <c r="Y49" i="8"/>
  <c r="AJ48" i="7"/>
  <c r="AK48" i="7"/>
  <c r="AL48" i="7" s="1"/>
  <c r="AM48" i="7" s="1"/>
  <c r="AN48" i="7" s="1"/>
  <c r="AS48" i="7" s="1"/>
  <c r="H52" i="8"/>
  <c r="I51" i="8"/>
  <c r="J51" i="8" s="1"/>
  <c r="AI49" i="7"/>
  <c r="X49" i="5"/>
  <c r="N47" i="5"/>
  <c r="M47" i="5"/>
  <c r="R50" i="8"/>
  <c r="AG50" i="8" s="1"/>
  <c r="T50" i="8"/>
  <c r="X50" i="8" s="1"/>
  <c r="W77" i="4"/>
  <c r="N75" i="4"/>
  <c r="M75" i="4"/>
  <c r="H82" i="4"/>
  <c r="I81" i="4"/>
  <c r="J81" i="4" s="1"/>
  <c r="Y77" i="4" l="1"/>
  <c r="AA77" i="4" s="1"/>
  <c r="L77" i="4" s="1"/>
  <c r="S81" i="4"/>
  <c r="Z81" i="4" s="1"/>
  <c r="R81" i="4"/>
  <c r="V81" i="4" s="1"/>
  <c r="AC48" i="7"/>
  <c r="AD48" i="7" s="1"/>
  <c r="AE48" i="7" s="1"/>
  <c r="AR48" i="7" s="1"/>
  <c r="AT48" i="7" s="1"/>
  <c r="L48" i="7" s="1"/>
  <c r="N48" i="7" s="1"/>
  <c r="N47" i="7"/>
  <c r="AK49" i="7"/>
  <c r="AL49" i="7" s="1"/>
  <c r="AM49" i="7" s="1"/>
  <c r="AN49" i="7" s="1"/>
  <c r="AS49" i="7" s="1"/>
  <c r="AJ49" i="7"/>
  <c r="H53" i="7"/>
  <c r="I52" i="7"/>
  <c r="J52" i="7" s="1"/>
  <c r="R51" i="5"/>
  <c r="AF51" i="5" s="1"/>
  <c r="T51" i="5"/>
  <c r="W51" i="5" s="1"/>
  <c r="V51" i="7"/>
  <c r="AH51" i="7" s="1"/>
  <c r="T51" i="7"/>
  <c r="Y51" i="7" s="1"/>
  <c r="R51" i="7"/>
  <c r="AQ51" i="7" s="1"/>
  <c r="AA49" i="8"/>
  <c r="AB49" i="8" s="1"/>
  <c r="AC49" i="8" s="1"/>
  <c r="AD49" i="8" s="1"/>
  <c r="AH49" i="8" s="1"/>
  <c r="AI49" i="8" s="1"/>
  <c r="AK49" i="8" s="1"/>
  <c r="AM49" i="8" s="1"/>
  <c r="L49" i="8" s="1"/>
  <c r="Z49" i="8"/>
  <c r="I52" i="5"/>
  <c r="J52" i="5" s="1"/>
  <c r="H53" i="5"/>
  <c r="AI50" i="7"/>
  <c r="X50" i="5"/>
  <c r="N48" i="5"/>
  <c r="M48" i="5"/>
  <c r="Y50" i="8"/>
  <c r="R51" i="8"/>
  <c r="AG51" i="8" s="1"/>
  <c r="T51" i="8"/>
  <c r="X51" i="8" s="1"/>
  <c r="H53" i="8"/>
  <c r="I52" i="8"/>
  <c r="J52" i="8" s="1"/>
  <c r="AB49" i="7"/>
  <c r="AA49" i="7"/>
  <c r="Z50" i="7"/>
  <c r="Z49" i="5"/>
  <c r="AA49" i="5" s="1"/>
  <c r="AB49" i="5" s="1"/>
  <c r="AC49" i="5" s="1"/>
  <c r="AG49" i="5" s="1"/>
  <c r="AH49" i="5" s="1"/>
  <c r="L49" i="5" s="1"/>
  <c r="Y49" i="5"/>
  <c r="N48" i="8"/>
  <c r="M48" i="8"/>
  <c r="W78" i="4"/>
  <c r="H83" i="4"/>
  <c r="I82" i="4"/>
  <c r="J82" i="4" s="1"/>
  <c r="S82" i="4" l="1"/>
  <c r="Z82" i="4" s="1"/>
  <c r="R82" i="4"/>
  <c r="V82" i="4" s="1"/>
  <c r="Y78" i="4"/>
  <c r="AA78" i="4" s="1"/>
  <c r="L78" i="4" s="1"/>
  <c r="M48" i="7"/>
  <c r="AC49" i="7"/>
  <c r="AD49" i="7" s="1"/>
  <c r="AE49" i="7" s="1"/>
  <c r="AR49" i="7" s="1"/>
  <c r="AT49" i="7" s="1"/>
  <c r="L49" i="7" s="1"/>
  <c r="N49" i="7" s="1"/>
  <c r="N49" i="5"/>
  <c r="M49" i="5"/>
  <c r="I53" i="5"/>
  <c r="J53" i="5" s="1"/>
  <c r="H54" i="5"/>
  <c r="T52" i="5"/>
  <c r="W52" i="5" s="1"/>
  <c r="R52" i="5"/>
  <c r="AF52" i="5" s="1"/>
  <c r="Y50" i="5"/>
  <c r="Z50" i="5"/>
  <c r="AA50" i="5" s="1"/>
  <c r="AB50" i="5" s="1"/>
  <c r="AC50" i="5" s="1"/>
  <c r="AG50" i="5" s="1"/>
  <c r="AH50" i="5" s="1"/>
  <c r="L50" i="5" s="1"/>
  <c r="N49" i="8"/>
  <c r="M49" i="8"/>
  <c r="T52" i="7"/>
  <c r="Y52" i="7" s="1"/>
  <c r="R52" i="7"/>
  <c r="AQ52" i="7" s="1"/>
  <c r="V52" i="7"/>
  <c r="AH52" i="7" s="1"/>
  <c r="H54" i="7"/>
  <c r="I53" i="7"/>
  <c r="J53" i="7" s="1"/>
  <c r="Z51" i="7"/>
  <c r="X51" i="5"/>
  <c r="T52" i="8"/>
  <c r="X52" i="8" s="1"/>
  <c r="R52" i="8"/>
  <c r="AG52" i="8" s="1"/>
  <c r="I53" i="8"/>
  <c r="J53" i="8" s="1"/>
  <c r="H54" i="8"/>
  <c r="Y51" i="8"/>
  <c r="AB50" i="7"/>
  <c r="AA50" i="7"/>
  <c r="AA50" i="8"/>
  <c r="AB50" i="8" s="1"/>
  <c r="AC50" i="8" s="1"/>
  <c r="AD50" i="8" s="1"/>
  <c r="AH50" i="8" s="1"/>
  <c r="AI50" i="8" s="1"/>
  <c r="AK50" i="8" s="1"/>
  <c r="AM50" i="8" s="1"/>
  <c r="L50" i="8" s="1"/>
  <c r="Z50" i="8"/>
  <c r="AK50" i="7"/>
  <c r="AL50" i="7" s="1"/>
  <c r="AM50" i="7" s="1"/>
  <c r="AN50" i="7" s="1"/>
  <c r="AS50" i="7" s="1"/>
  <c r="AJ50" i="7"/>
  <c r="AI51" i="7"/>
  <c r="W79" i="4"/>
  <c r="M76" i="4"/>
  <c r="N76" i="4"/>
  <c r="N77" i="4"/>
  <c r="M77" i="4"/>
  <c r="H84" i="4"/>
  <c r="I83" i="4"/>
  <c r="J83" i="4" s="1"/>
  <c r="S83" i="4" l="1"/>
  <c r="Z83" i="4" s="1"/>
  <c r="R83" i="4"/>
  <c r="V83" i="4" s="1"/>
  <c r="Y79" i="4"/>
  <c r="AA79" i="4" s="1"/>
  <c r="L79" i="4" s="1"/>
  <c r="M49" i="7"/>
  <c r="AC50" i="7"/>
  <c r="AD50" i="7" s="1"/>
  <c r="AE50" i="7" s="1"/>
  <c r="AR50" i="7" s="1"/>
  <c r="AT50" i="7" s="1"/>
  <c r="L50" i="7" s="1"/>
  <c r="I54" i="7"/>
  <c r="J54" i="7" s="1"/>
  <c r="H55" i="7"/>
  <c r="AK51" i="7"/>
  <c r="AL51" i="7" s="1"/>
  <c r="AM51" i="7" s="1"/>
  <c r="AN51" i="7" s="1"/>
  <c r="AS51" i="7" s="1"/>
  <c r="AJ51" i="7"/>
  <c r="AA51" i="8"/>
  <c r="AB51" i="8" s="1"/>
  <c r="AC51" i="8" s="1"/>
  <c r="AD51" i="8" s="1"/>
  <c r="AH51" i="8" s="1"/>
  <c r="AI51" i="8" s="1"/>
  <c r="AK51" i="8" s="1"/>
  <c r="AM51" i="8" s="1"/>
  <c r="L51" i="8" s="1"/>
  <c r="Z51" i="8"/>
  <c r="X52" i="5"/>
  <c r="I54" i="8"/>
  <c r="J54" i="8" s="1"/>
  <c r="H55" i="8"/>
  <c r="AB51" i="7"/>
  <c r="AA51" i="7"/>
  <c r="Z52" i="7"/>
  <c r="I54" i="5"/>
  <c r="J54" i="5" s="1"/>
  <c r="H55" i="5"/>
  <c r="Z51" i="5"/>
  <c r="AA51" i="5" s="1"/>
  <c r="AB51" i="5" s="1"/>
  <c r="AC51" i="5" s="1"/>
  <c r="AG51" i="5" s="1"/>
  <c r="AH51" i="5" s="1"/>
  <c r="L51" i="5" s="1"/>
  <c r="Y51" i="5"/>
  <c r="AI52" i="7"/>
  <c r="T53" i="8"/>
  <c r="X53" i="8" s="1"/>
  <c r="R53" i="8"/>
  <c r="AG53" i="8" s="1"/>
  <c r="T53" i="5"/>
  <c r="W53" i="5" s="1"/>
  <c r="R53" i="5"/>
  <c r="AF53" i="5" s="1"/>
  <c r="N50" i="8"/>
  <c r="M50" i="8"/>
  <c r="Y52" i="8"/>
  <c r="T53" i="7"/>
  <c r="Y53" i="7" s="1"/>
  <c r="R53" i="7"/>
  <c r="AQ53" i="7" s="1"/>
  <c r="V53" i="7"/>
  <c r="AH53" i="7" s="1"/>
  <c r="N50" i="5"/>
  <c r="M50" i="5"/>
  <c r="M78" i="4"/>
  <c r="N78" i="4"/>
  <c r="W80" i="4"/>
  <c r="H85" i="4"/>
  <c r="I84" i="4"/>
  <c r="J84" i="4" s="1"/>
  <c r="S84" i="4" l="1"/>
  <c r="Z84" i="4" s="1"/>
  <c r="R84" i="4"/>
  <c r="V84" i="4" s="1"/>
  <c r="Y80" i="4"/>
  <c r="AA80" i="4" s="1"/>
  <c r="L80" i="4" s="1"/>
  <c r="AC51" i="7"/>
  <c r="AD51" i="7" s="1"/>
  <c r="AE51" i="7" s="1"/>
  <c r="AR51" i="7" s="1"/>
  <c r="AT51" i="7" s="1"/>
  <c r="L51" i="7" s="1"/>
  <c r="M51" i="7" s="1"/>
  <c r="M50" i="7"/>
  <c r="N50" i="7"/>
  <c r="Y53" i="8"/>
  <c r="AB52" i="7"/>
  <c r="AA52" i="7"/>
  <c r="T54" i="5"/>
  <c r="W54" i="5" s="1"/>
  <c r="R54" i="5"/>
  <c r="AF54" i="5" s="1"/>
  <c r="N51" i="8"/>
  <c r="M51" i="8"/>
  <c r="X53" i="5"/>
  <c r="I55" i="8"/>
  <c r="J55" i="8" s="1"/>
  <c r="H56" i="8"/>
  <c r="N51" i="5"/>
  <c r="M51" i="5"/>
  <c r="R54" i="8"/>
  <c r="AG54" i="8" s="1"/>
  <c r="T54" i="8"/>
  <c r="X54" i="8" s="1"/>
  <c r="H56" i="7"/>
  <c r="I55" i="7"/>
  <c r="J55" i="7" s="1"/>
  <c r="AK52" i="7"/>
  <c r="AL52" i="7" s="1"/>
  <c r="AM52" i="7" s="1"/>
  <c r="AN52" i="7" s="1"/>
  <c r="AS52" i="7" s="1"/>
  <c r="AJ52" i="7"/>
  <c r="AI53" i="7"/>
  <c r="Z53" i="7"/>
  <c r="AA52" i="8"/>
  <c r="Z52" i="8"/>
  <c r="H56" i="5"/>
  <c r="I55" i="5"/>
  <c r="J55" i="5" s="1"/>
  <c r="Z52" i="5"/>
  <c r="Y52" i="5"/>
  <c r="R54" i="7"/>
  <c r="AQ54" i="7" s="1"/>
  <c r="V54" i="7"/>
  <c r="AH54" i="7" s="1"/>
  <c r="T54" i="7"/>
  <c r="Y54" i="7" s="1"/>
  <c r="W81" i="4"/>
  <c r="N79" i="4"/>
  <c r="M79" i="4"/>
  <c r="I85" i="4"/>
  <c r="J85" i="4" s="1"/>
  <c r="H86" i="4"/>
  <c r="Y81" i="4" l="1"/>
  <c r="AA81" i="4" s="1"/>
  <c r="L81" i="4" s="1"/>
  <c r="S85" i="4"/>
  <c r="Z85" i="4" s="1"/>
  <c r="R85" i="4"/>
  <c r="V85" i="4" s="1"/>
  <c r="N51" i="7"/>
  <c r="T55" i="8"/>
  <c r="X55" i="8" s="1"/>
  <c r="R55" i="8"/>
  <c r="AG55" i="8" s="1"/>
  <c r="I56" i="5"/>
  <c r="J56" i="5" s="1"/>
  <c r="H57" i="5"/>
  <c r="AB52" i="8"/>
  <c r="AC52" i="8" s="1"/>
  <c r="AD52" i="8" s="1"/>
  <c r="AH52" i="8" s="1"/>
  <c r="AI52" i="8" s="1"/>
  <c r="AK52" i="8" s="1"/>
  <c r="AM52" i="8" s="1"/>
  <c r="L52" i="8" s="1"/>
  <c r="H57" i="7"/>
  <c r="I56" i="7"/>
  <c r="J56" i="7" s="1"/>
  <c r="R55" i="7"/>
  <c r="AQ55" i="7" s="1"/>
  <c r="V55" i="7"/>
  <c r="AH55" i="7" s="1"/>
  <c r="T55" i="7"/>
  <c r="Y55" i="7" s="1"/>
  <c r="X54" i="5"/>
  <c r="Y54" i="8"/>
  <c r="Z53" i="5"/>
  <c r="Y53" i="5"/>
  <c r="AC52" i="7"/>
  <c r="AD52" i="7" s="1"/>
  <c r="AE52" i="7" s="1"/>
  <c r="AR52" i="7" s="1"/>
  <c r="AT52" i="7" s="1"/>
  <c r="L52" i="7" s="1"/>
  <c r="AA52" i="5"/>
  <c r="AB52" i="5" s="1"/>
  <c r="AC52" i="5" s="1"/>
  <c r="AG52" i="5" s="1"/>
  <c r="AH52" i="5" s="1"/>
  <c r="L52" i="5" s="1"/>
  <c r="AK53" i="7"/>
  <c r="AL53" i="7" s="1"/>
  <c r="AM53" i="7" s="1"/>
  <c r="AN53" i="7" s="1"/>
  <c r="AS53" i="7" s="1"/>
  <c r="AJ53" i="7"/>
  <c r="AA53" i="8"/>
  <c r="Z53" i="8"/>
  <c r="I56" i="8"/>
  <c r="J56" i="8" s="1"/>
  <c r="H57" i="8"/>
  <c r="Z54" i="7"/>
  <c r="AI54" i="7"/>
  <c r="AB53" i="7"/>
  <c r="AA53" i="7"/>
  <c r="R55" i="5"/>
  <c r="AF55" i="5" s="1"/>
  <c r="T55" i="5"/>
  <c r="W55" i="5" s="1"/>
  <c r="W82" i="4"/>
  <c r="N80" i="4"/>
  <c r="M80" i="4"/>
  <c r="I86" i="4"/>
  <c r="J86" i="4" s="1"/>
  <c r="H87" i="4"/>
  <c r="S86" i="4" l="1"/>
  <c r="Z86" i="4" s="1"/>
  <c r="R86" i="4"/>
  <c r="V86" i="4" s="1"/>
  <c r="Y82" i="4"/>
  <c r="AA82" i="4" s="1"/>
  <c r="L82" i="4" s="1"/>
  <c r="AC53" i="7"/>
  <c r="AD53" i="7" s="1"/>
  <c r="AE53" i="7" s="1"/>
  <c r="AR53" i="7" s="1"/>
  <c r="AT53" i="7" s="1"/>
  <c r="L53" i="7" s="1"/>
  <c r="N53" i="7" s="1"/>
  <c r="AB53" i="8"/>
  <c r="AC53" i="8" s="1"/>
  <c r="AD53" i="8" s="1"/>
  <c r="AH53" i="8" s="1"/>
  <c r="AI53" i="8" s="1"/>
  <c r="AK53" i="8" s="1"/>
  <c r="AM53" i="8" s="1"/>
  <c r="L53" i="8" s="1"/>
  <c r="N53" i="8" s="1"/>
  <c r="AA53" i="5"/>
  <c r="AB53" i="5" s="1"/>
  <c r="AC53" i="5" s="1"/>
  <c r="AG53" i="5" s="1"/>
  <c r="AH53" i="5" s="1"/>
  <c r="L53" i="5" s="1"/>
  <c r="N53" i="5" s="1"/>
  <c r="V56" i="7"/>
  <c r="AH56" i="7" s="1"/>
  <c r="T56" i="7"/>
  <c r="Y56" i="7" s="1"/>
  <c r="R56" i="7"/>
  <c r="AQ56" i="7" s="1"/>
  <c r="AK54" i="7"/>
  <c r="AL54" i="7" s="1"/>
  <c r="AM54" i="7" s="1"/>
  <c r="AN54" i="7" s="1"/>
  <c r="AS54" i="7" s="1"/>
  <c r="AJ54" i="7"/>
  <c r="AA54" i="8"/>
  <c r="Z54" i="8"/>
  <c r="H58" i="7"/>
  <c r="I57" i="7"/>
  <c r="J57" i="7" s="1"/>
  <c r="N52" i="8"/>
  <c r="M52" i="8"/>
  <c r="N52" i="5"/>
  <c r="M52" i="5"/>
  <c r="I57" i="5"/>
  <c r="J57" i="5" s="1"/>
  <c r="H58" i="5"/>
  <c r="AB54" i="7"/>
  <c r="AA54" i="7"/>
  <c r="Y54" i="5"/>
  <c r="Z54" i="5"/>
  <c r="T56" i="5"/>
  <c r="W56" i="5" s="1"/>
  <c r="R56" i="5"/>
  <c r="AF56" i="5" s="1"/>
  <c r="X55" i="5"/>
  <c r="I57" i="8"/>
  <c r="J57" i="8" s="1"/>
  <c r="H58" i="8"/>
  <c r="Z55" i="7"/>
  <c r="N52" i="7"/>
  <c r="M52" i="7"/>
  <c r="AI55" i="7"/>
  <c r="T56" i="8"/>
  <c r="X56" i="8" s="1"/>
  <c r="R56" i="8"/>
  <c r="AG56" i="8" s="1"/>
  <c r="Y55" i="8"/>
  <c r="W83" i="4"/>
  <c r="N81" i="4"/>
  <c r="M81" i="4"/>
  <c r="I87" i="4"/>
  <c r="J87" i="4" s="1"/>
  <c r="H88" i="4"/>
  <c r="Y83" i="4" l="1"/>
  <c r="AA83" i="4" s="1"/>
  <c r="L83" i="4" s="1"/>
  <c r="S87" i="4"/>
  <c r="Z87" i="4" s="1"/>
  <c r="R87" i="4"/>
  <c r="V87" i="4" s="1"/>
  <c r="M53" i="7"/>
  <c r="M53" i="8"/>
  <c r="AB54" i="8"/>
  <c r="AC54" i="8" s="1"/>
  <c r="AD54" i="8" s="1"/>
  <c r="AH54" i="8" s="1"/>
  <c r="AI54" i="8" s="1"/>
  <c r="AK54" i="8" s="1"/>
  <c r="AM54" i="8" s="1"/>
  <c r="L54" i="8" s="1"/>
  <c r="N54" i="8" s="1"/>
  <c r="M53" i="5"/>
  <c r="AA54" i="5"/>
  <c r="AB54" i="5" s="1"/>
  <c r="AC54" i="5" s="1"/>
  <c r="AG54" i="5" s="1"/>
  <c r="AH54" i="5" s="1"/>
  <c r="L54" i="5" s="1"/>
  <c r="H59" i="8"/>
  <c r="I58" i="8"/>
  <c r="J58" i="8" s="1"/>
  <c r="AA55" i="7"/>
  <c r="AB55" i="7"/>
  <c r="R57" i="8"/>
  <c r="AG57" i="8" s="1"/>
  <c r="T57" i="8"/>
  <c r="X57" i="8" s="1"/>
  <c r="AC54" i="7"/>
  <c r="AD54" i="7" s="1"/>
  <c r="AE54" i="7" s="1"/>
  <c r="AR54" i="7" s="1"/>
  <c r="AT54" i="7" s="1"/>
  <c r="L54" i="7" s="1"/>
  <c r="Z56" i="7"/>
  <c r="Y56" i="8"/>
  <c r="AJ55" i="7"/>
  <c r="AK55" i="7"/>
  <c r="AL55" i="7" s="1"/>
  <c r="AM55" i="7" s="1"/>
  <c r="AN55" i="7" s="1"/>
  <c r="AS55" i="7" s="1"/>
  <c r="I58" i="5"/>
  <c r="J58" i="5" s="1"/>
  <c r="H59" i="5"/>
  <c r="V57" i="7"/>
  <c r="AH57" i="7" s="1"/>
  <c r="T57" i="7"/>
  <c r="Y57" i="7" s="1"/>
  <c r="R57" i="7"/>
  <c r="AQ57" i="7" s="1"/>
  <c r="AI56" i="7"/>
  <c r="X56" i="5"/>
  <c r="AA55" i="8"/>
  <c r="Z55" i="8"/>
  <c r="Z55" i="5"/>
  <c r="Y55" i="5"/>
  <c r="T57" i="5"/>
  <c r="W57" i="5" s="1"/>
  <c r="R57" i="5"/>
  <c r="AF57" i="5" s="1"/>
  <c r="H59" i="7"/>
  <c r="I58" i="7"/>
  <c r="J58" i="7" s="1"/>
  <c r="W84" i="4"/>
  <c r="I88" i="4"/>
  <c r="J88" i="4" s="1"/>
  <c r="H89" i="4"/>
  <c r="S88" i="4" l="1"/>
  <c r="Z88" i="4" s="1"/>
  <c r="R88" i="4"/>
  <c r="V88" i="4" s="1"/>
  <c r="Y84" i="4"/>
  <c r="AA84" i="4" s="1"/>
  <c r="L84" i="4" s="1"/>
  <c r="AC55" i="7"/>
  <c r="AD55" i="7" s="1"/>
  <c r="AE55" i="7" s="1"/>
  <c r="AR55" i="7" s="1"/>
  <c r="AT55" i="7" s="1"/>
  <c r="L55" i="7" s="1"/>
  <c r="N55" i="7" s="1"/>
  <c r="AB55" i="8"/>
  <c r="AC55" i="8" s="1"/>
  <c r="AD55" i="8" s="1"/>
  <c r="AH55" i="8" s="1"/>
  <c r="AI55" i="8" s="1"/>
  <c r="AK55" i="8" s="1"/>
  <c r="AM55" i="8" s="1"/>
  <c r="L55" i="8" s="1"/>
  <c r="M55" i="8" s="1"/>
  <c r="M54" i="8"/>
  <c r="AJ56" i="7"/>
  <c r="AK56" i="7"/>
  <c r="AL56" i="7" s="1"/>
  <c r="AM56" i="7" s="1"/>
  <c r="AN56" i="7" s="1"/>
  <c r="AS56" i="7" s="1"/>
  <c r="X57" i="5"/>
  <c r="H60" i="7"/>
  <c r="I59" i="7"/>
  <c r="J59" i="7" s="1"/>
  <c r="AA56" i="8"/>
  <c r="Z56" i="8"/>
  <c r="AA55" i="5"/>
  <c r="AB55" i="5" s="1"/>
  <c r="AC55" i="5" s="1"/>
  <c r="AG55" i="5" s="1"/>
  <c r="AH55" i="5" s="1"/>
  <c r="L55" i="5" s="1"/>
  <c r="Z57" i="7"/>
  <c r="T58" i="8"/>
  <c r="X58" i="8" s="1"/>
  <c r="R58" i="8"/>
  <c r="AG58" i="8" s="1"/>
  <c r="AI57" i="7"/>
  <c r="AB56" i="7"/>
  <c r="AA56" i="7"/>
  <c r="H60" i="8"/>
  <c r="I59" i="8"/>
  <c r="J59" i="8" s="1"/>
  <c r="H60" i="5"/>
  <c r="I59" i="5"/>
  <c r="J59" i="5" s="1"/>
  <c r="N54" i="5"/>
  <c r="M54" i="5"/>
  <c r="N54" i="7"/>
  <c r="M54" i="7"/>
  <c r="V58" i="7"/>
  <c r="AH58" i="7" s="1"/>
  <c r="T58" i="7"/>
  <c r="Y58" i="7" s="1"/>
  <c r="R58" i="7"/>
  <c r="AQ58" i="7" s="1"/>
  <c r="Z56" i="5"/>
  <c r="Y56" i="5"/>
  <c r="T58" i="5"/>
  <c r="W58" i="5" s="1"/>
  <c r="R58" i="5"/>
  <c r="AF58" i="5" s="1"/>
  <c r="Y57" i="8"/>
  <c r="N82" i="4"/>
  <c r="M82" i="4"/>
  <c r="W85" i="4"/>
  <c r="N83" i="4"/>
  <c r="M83" i="4"/>
  <c r="I89" i="4"/>
  <c r="J89" i="4" s="1"/>
  <c r="H90" i="4"/>
  <c r="S89" i="4" l="1"/>
  <c r="Z89" i="4" s="1"/>
  <c r="R89" i="4"/>
  <c r="V89" i="4" s="1"/>
  <c r="Y85" i="4"/>
  <c r="AA85" i="4" s="1"/>
  <c r="L85" i="4" s="1"/>
  <c r="M55" i="7"/>
  <c r="AB56" i="8"/>
  <c r="AC56" i="8" s="1"/>
  <c r="AD56" i="8" s="1"/>
  <c r="AH56" i="8" s="1"/>
  <c r="AI56" i="8" s="1"/>
  <c r="AK56" i="8" s="1"/>
  <c r="AM56" i="8" s="1"/>
  <c r="L56" i="8" s="1"/>
  <c r="N56" i="8" s="1"/>
  <c r="N55" i="8"/>
  <c r="AC56" i="7"/>
  <c r="AD56" i="7" s="1"/>
  <c r="AE56" i="7" s="1"/>
  <c r="AR56" i="7" s="1"/>
  <c r="AT56" i="7" s="1"/>
  <c r="L56" i="7" s="1"/>
  <c r="N56" i="7" s="1"/>
  <c r="AA57" i="8"/>
  <c r="Z57" i="8"/>
  <c r="T59" i="8"/>
  <c r="X59" i="8" s="1"/>
  <c r="R59" i="8"/>
  <c r="AG59" i="8" s="1"/>
  <c r="Y58" i="8"/>
  <c r="AI58" i="7"/>
  <c r="I60" i="8"/>
  <c r="J60" i="8" s="1"/>
  <c r="H61" i="8"/>
  <c r="AB57" i="7"/>
  <c r="AA57" i="7"/>
  <c r="V59" i="7"/>
  <c r="AH59" i="7" s="1"/>
  <c r="T59" i="7"/>
  <c r="Y59" i="7" s="1"/>
  <c r="R59" i="7"/>
  <c r="AQ59" i="7" s="1"/>
  <c r="X58" i="5"/>
  <c r="H61" i="7"/>
  <c r="I60" i="7"/>
  <c r="J60" i="7" s="1"/>
  <c r="N55" i="5"/>
  <c r="M55" i="5"/>
  <c r="AA56" i="5"/>
  <c r="AB56" i="5" s="1"/>
  <c r="AC56" i="5" s="1"/>
  <c r="AG56" i="5" s="1"/>
  <c r="AH56" i="5" s="1"/>
  <c r="L56" i="5" s="1"/>
  <c r="R59" i="5"/>
  <c r="AF59" i="5" s="1"/>
  <c r="T59" i="5"/>
  <c r="W59" i="5" s="1"/>
  <c r="AK57" i="7"/>
  <c r="AL57" i="7" s="1"/>
  <c r="AM57" i="7" s="1"/>
  <c r="AN57" i="7" s="1"/>
  <c r="AS57" i="7" s="1"/>
  <c r="AJ57" i="7"/>
  <c r="Z57" i="5"/>
  <c r="Y57" i="5"/>
  <c r="I60" i="5"/>
  <c r="J60" i="5" s="1"/>
  <c r="H61" i="5"/>
  <c r="Z58" i="7"/>
  <c r="M84" i="4"/>
  <c r="N84" i="4"/>
  <c r="W86" i="4"/>
  <c r="I90" i="4"/>
  <c r="J90" i="4" s="1"/>
  <c r="H91" i="4"/>
  <c r="Y86" i="4" l="1"/>
  <c r="AA86" i="4" s="1"/>
  <c r="L86" i="4" s="1"/>
  <c r="M86" i="4" s="1"/>
  <c r="S90" i="4"/>
  <c r="Z90" i="4" s="1"/>
  <c r="R90" i="4"/>
  <c r="V90" i="4" s="1"/>
  <c r="M56" i="8"/>
  <c r="M56" i="7"/>
  <c r="AC57" i="7"/>
  <c r="AD57" i="7" s="1"/>
  <c r="AE57" i="7" s="1"/>
  <c r="AR57" i="7" s="1"/>
  <c r="AT57" i="7" s="1"/>
  <c r="L57" i="7" s="1"/>
  <c r="M57" i="7" s="1"/>
  <c r="AB58" i="7"/>
  <c r="AA58" i="7"/>
  <c r="AA57" i="5"/>
  <c r="AB57" i="5" s="1"/>
  <c r="AC57" i="5" s="1"/>
  <c r="AG57" i="5" s="1"/>
  <c r="AH57" i="5" s="1"/>
  <c r="L57" i="5" s="1"/>
  <c r="T60" i="7"/>
  <c r="Y60" i="7" s="1"/>
  <c r="R60" i="7"/>
  <c r="AQ60" i="7" s="1"/>
  <c r="V60" i="7"/>
  <c r="AH60" i="7" s="1"/>
  <c r="AA58" i="8"/>
  <c r="Z58" i="8"/>
  <c r="I61" i="8"/>
  <c r="J61" i="8" s="1"/>
  <c r="H62" i="8"/>
  <c r="Y59" i="8"/>
  <c r="H62" i="7"/>
  <c r="I61" i="7"/>
  <c r="J61" i="7" s="1"/>
  <c r="R60" i="5"/>
  <c r="AF60" i="5" s="1"/>
  <c r="T60" i="5"/>
  <c r="W60" i="5" s="1"/>
  <c r="X59" i="5"/>
  <c r="Y58" i="5"/>
  <c r="Z58" i="5"/>
  <c r="T60" i="8"/>
  <c r="X60" i="8" s="1"/>
  <c r="R60" i="8"/>
  <c r="AG60" i="8" s="1"/>
  <c r="AI59" i="7"/>
  <c r="AB57" i="8"/>
  <c r="AC57" i="8" s="1"/>
  <c r="AD57" i="8" s="1"/>
  <c r="AH57" i="8" s="1"/>
  <c r="AI57" i="8" s="1"/>
  <c r="AK57" i="8" s="1"/>
  <c r="AM57" i="8" s="1"/>
  <c r="L57" i="8" s="1"/>
  <c r="I61" i="5"/>
  <c r="J61" i="5" s="1"/>
  <c r="H62" i="5"/>
  <c r="N56" i="5"/>
  <c r="M56" i="5"/>
  <c r="Z59" i="7"/>
  <c r="AK58" i="7"/>
  <c r="AL58" i="7" s="1"/>
  <c r="AM58" i="7" s="1"/>
  <c r="AN58" i="7" s="1"/>
  <c r="AS58" i="7" s="1"/>
  <c r="AJ58" i="7"/>
  <c r="N85" i="4"/>
  <c r="M85" i="4"/>
  <c r="W87" i="4"/>
  <c r="I91" i="4"/>
  <c r="J91" i="4" s="1"/>
  <c r="H92" i="4"/>
  <c r="S91" i="4" l="1"/>
  <c r="Z91" i="4" s="1"/>
  <c r="R91" i="4"/>
  <c r="V91" i="4" s="1"/>
  <c r="Y87" i="4"/>
  <c r="AA87" i="4" s="1"/>
  <c r="L87" i="4" s="1"/>
  <c r="AC58" i="7"/>
  <c r="AD58" i="7" s="1"/>
  <c r="AE58" i="7" s="1"/>
  <c r="AR58" i="7" s="1"/>
  <c r="AT58" i="7" s="1"/>
  <c r="L58" i="7" s="1"/>
  <c r="N57" i="7"/>
  <c r="H63" i="7"/>
  <c r="I62" i="7"/>
  <c r="J62" i="7" s="1"/>
  <c r="H63" i="5"/>
  <c r="I62" i="5"/>
  <c r="J62" i="5" s="1"/>
  <c r="AA58" i="5"/>
  <c r="AB58" i="5" s="1"/>
  <c r="AC58" i="5" s="1"/>
  <c r="AG58" i="5" s="1"/>
  <c r="AH58" i="5" s="1"/>
  <c r="L58" i="5" s="1"/>
  <c r="AA59" i="8"/>
  <c r="Z59" i="8"/>
  <c r="AB58" i="8"/>
  <c r="AC58" i="8" s="1"/>
  <c r="AD58" i="8" s="1"/>
  <c r="AH58" i="8" s="1"/>
  <c r="AI58" i="8" s="1"/>
  <c r="AK58" i="8" s="1"/>
  <c r="AM58" i="8" s="1"/>
  <c r="L58" i="8" s="1"/>
  <c r="Y60" i="8"/>
  <c r="T61" i="5"/>
  <c r="W61" i="5" s="1"/>
  <c r="R61" i="5"/>
  <c r="AF61" i="5" s="1"/>
  <c r="AI60" i="7"/>
  <c r="N57" i="8"/>
  <c r="M57" i="8"/>
  <c r="H63" i="8"/>
  <c r="I62" i="8"/>
  <c r="J62" i="8" s="1"/>
  <c r="AB59" i="7"/>
  <c r="AA59" i="7"/>
  <c r="Z59" i="5"/>
  <c r="Y59" i="5"/>
  <c r="R61" i="8"/>
  <c r="AG61" i="8" s="1"/>
  <c r="T61" i="8"/>
  <c r="X61" i="8" s="1"/>
  <c r="Z60" i="7"/>
  <c r="AK59" i="7"/>
  <c r="AL59" i="7" s="1"/>
  <c r="AM59" i="7" s="1"/>
  <c r="AN59" i="7" s="1"/>
  <c r="AS59" i="7" s="1"/>
  <c r="AJ59" i="7"/>
  <c r="N57" i="5"/>
  <c r="M57" i="5"/>
  <c r="X60" i="5"/>
  <c r="T61" i="7"/>
  <c r="Y61" i="7" s="1"/>
  <c r="R61" i="7"/>
  <c r="AQ61" i="7" s="1"/>
  <c r="V61" i="7"/>
  <c r="AH61" i="7" s="1"/>
  <c r="W88" i="4"/>
  <c r="N86" i="4"/>
  <c r="I92" i="4"/>
  <c r="J92" i="4" s="1"/>
  <c r="H93" i="4"/>
  <c r="AB59" i="8" l="1"/>
  <c r="AC59" i="8" s="1"/>
  <c r="AD59" i="8" s="1"/>
  <c r="AH59" i="8" s="1"/>
  <c r="AI59" i="8" s="1"/>
  <c r="AK59" i="8" s="1"/>
  <c r="AM59" i="8" s="1"/>
  <c r="L59" i="8" s="1"/>
  <c r="N59" i="8" s="1"/>
  <c r="S92" i="4"/>
  <c r="Z92" i="4" s="1"/>
  <c r="R92" i="4"/>
  <c r="V92" i="4" s="1"/>
  <c r="Y88" i="4"/>
  <c r="AA88" i="4" s="1"/>
  <c r="L88" i="4" s="1"/>
  <c r="M88" i="4" s="1"/>
  <c r="AA59" i="5"/>
  <c r="AB59" i="5" s="1"/>
  <c r="AC59" i="5" s="1"/>
  <c r="AG59" i="5" s="1"/>
  <c r="AH59" i="5" s="1"/>
  <c r="L59" i="5" s="1"/>
  <c r="N59" i="5" s="1"/>
  <c r="N58" i="8"/>
  <c r="M58" i="8"/>
  <c r="M58" i="7"/>
  <c r="N58" i="7"/>
  <c r="N58" i="5"/>
  <c r="M58" i="5"/>
  <c r="AC59" i="7"/>
  <c r="AD59" i="7" s="1"/>
  <c r="AE59" i="7" s="1"/>
  <c r="AR59" i="7" s="1"/>
  <c r="AT59" i="7" s="1"/>
  <c r="L59" i="7" s="1"/>
  <c r="T62" i="5"/>
  <c r="W62" i="5" s="1"/>
  <c r="R62" i="5"/>
  <c r="AF62" i="5" s="1"/>
  <c r="AI61" i="7"/>
  <c r="AB60" i="7"/>
  <c r="AA60" i="7"/>
  <c r="X61" i="5"/>
  <c r="H64" i="5"/>
  <c r="I63" i="5"/>
  <c r="J63" i="5" s="1"/>
  <c r="Z60" i="5"/>
  <c r="Y60" i="5"/>
  <c r="AK60" i="7"/>
  <c r="AL60" i="7" s="1"/>
  <c r="AM60" i="7" s="1"/>
  <c r="AN60" i="7" s="1"/>
  <c r="AS60" i="7" s="1"/>
  <c r="AJ60" i="7"/>
  <c r="R62" i="8"/>
  <c r="AG62" i="8" s="1"/>
  <c r="T62" i="8"/>
  <c r="X62" i="8" s="1"/>
  <c r="R62" i="7"/>
  <c r="AQ62" i="7" s="1"/>
  <c r="V62" i="7"/>
  <c r="AH62" i="7" s="1"/>
  <c r="T62" i="7"/>
  <c r="Y62" i="7" s="1"/>
  <c r="Z61" i="7"/>
  <c r="Y61" i="8"/>
  <c r="H64" i="8"/>
  <c r="I63" i="8"/>
  <c r="J63" i="8" s="1"/>
  <c r="AA60" i="8"/>
  <c r="Z60" i="8"/>
  <c r="I63" i="7"/>
  <c r="J63" i="7" s="1"/>
  <c r="H64" i="7"/>
  <c r="W89" i="4"/>
  <c r="I93" i="4"/>
  <c r="J93" i="4" s="1"/>
  <c r="H94" i="4"/>
  <c r="M59" i="8" l="1"/>
  <c r="AB60" i="8"/>
  <c r="AC60" i="8" s="1"/>
  <c r="AD60" i="8" s="1"/>
  <c r="AH60" i="8" s="1"/>
  <c r="AI60" i="8" s="1"/>
  <c r="AK60" i="8" s="1"/>
  <c r="AM60" i="8" s="1"/>
  <c r="L60" i="8" s="1"/>
  <c r="N60" i="8" s="1"/>
  <c r="S93" i="4"/>
  <c r="Z93" i="4" s="1"/>
  <c r="R93" i="4"/>
  <c r="V93" i="4" s="1"/>
  <c r="Y89" i="4"/>
  <c r="AA89" i="4" s="1"/>
  <c r="L89" i="4" s="1"/>
  <c r="N89" i="4" s="1"/>
  <c r="M59" i="5"/>
  <c r="H65" i="7"/>
  <c r="I64" i="7"/>
  <c r="J64" i="7" s="1"/>
  <c r="T63" i="8"/>
  <c r="X63" i="8" s="1"/>
  <c r="R63" i="8"/>
  <c r="AG63" i="8" s="1"/>
  <c r="Z62" i="7"/>
  <c r="AA60" i="5"/>
  <c r="AB60" i="5" s="1"/>
  <c r="AC60" i="5" s="1"/>
  <c r="AG60" i="5" s="1"/>
  <c r="AH60" i="5" s="1"/>
  <c r="L60" i="5" s="1"/>
  <c r="AK61" i="7"/>
  <c r="AJ61" i="7"/>
  <c r="I64" i="8"/>
  <c r="J64" i="8" s="1"/>
  <c r="H65" i="8"/>
  <c r="AI62" i="7"/>
  <c r="T63" i="5"/>
  <c r="W63" i="5" s="1"/>
  <c r="R63" i="5"/>
  <c r="AF63" i="5" s="1"/>
  <c r="AA61" i="8"/>
  <c r="Z61" i="8"/>
  <c r="H65" i="5"/>
  <c r="I64" i="5"/>
  <c r="J64" i="5" s="1"/>
  <c r="X62" i="5"/>
  <c r="Y62" i="8"/>
  <c r="Z61" i="5"/>
  <c r="Y61" i="5"/>
  <c r="N59" i="7"/>
  <c r="M59" i="7"/>
  <c r="R63" i="7"/>
  <c r="AQ63" i="7" s="1"/>
  <c r="V63" i="7"/>
  <c r="AH63" i="7" s="1"/>
  <c r="T63" i="7"/>
  <c r="Y63" i="7" s="1"/>
  <c r="AB61" i="7"/>
  <c r="AA61" i="7"/>
  <c r="AC60" i="7"/>
  <c r="AD60" i="7" s="1"/>
  <c r="AE60" i="7" s="1"/>
  <c r="AR60" i="7" s="1"/>
  <c r="AT60" i="7" s="1"/>
  <c r="L60" i="7" s="1"/>
  <c r="W90" i="4"/>
  <c r="N88" i="4"/>
  <c r="M87" i="4"/>
  <c r="N87" i="4"/>
  <c r="I94" i="4"/>
  <c r="J94" i="4" s="1"/>
  <c r="H95" i="4"/>
  <c r="M60" i="8" l="1"/>
  <c r="S94" i="4"/>
  <c r="Z94" i="4" s="1"/>
  <c r="R94" i="4"/>
  <c r="V94" i="4" s="1"/>
  <c r="Y90" i="4"/>
  <c r="AA90" i="4" s="1"/>
  <c r="L90" i="4" s="1"/>
  <c r="N90" i="4" s="1"/>
  <c r="AL61" i="7"/>
  <c r="AM61" i="7" s="1"/>
  <c r="AN61" i="7" s="1"/>
  <c r="AS61" i="7" s="1"/>
  <c r="AA61" i="5"/>
  <c r="AB61" i="5" s="1"/>
  <c r="AC61" i="5" s="1"/>
  <c r="AG61" i="5" s="1"/>
  <c r="AH61" i="5" s="1"/>
  <c r="L61" i="5" s="1"/>
  <c r="N61" i="5" s="1"/>
  <c r="N60" i="5"/>
  <c r="M60" i="5"/>
  <c r="AK62" i="7"/>
  <c r="AJ62" i="7"/>
  <c r="N60" i="7"/>
  <c r="M60" i="7"/>
  <c r="R64" i="5"/>
  <c r="AF64" i="5" s="1"/>
  <c r="T64" i="5"/>
  <c r="W64" i="5" s="1"/>
  <c r="I65" i="5"/>
  <c r="J65" i="5" s="1"/>
  <c r="H66" i="5"/>
  <c r="I65" i="8"/>
  <c r="J65" i="8" s="1"/>
  <c r="H66" i="8"/>
  <c r="AB62" i="7"/>
  <c r="AA62" i="7"/>
  <c r="T64" i="8"/>
  <c r="X64" i="8" s="1"/>
  <c r="R64" i="8"/>
  <c r="AG64" i="8" s="1"/>
  <c r="Y62" i="5"/>
  <c r="Z62" i="5"/>
  <c r="AA62" i="5" s="1"/>
  <c r="AB62" i="5" s="1"/>
  <c r="AC62" i="5" s="1"/>
  <c r="AG62" i="5" s="1"/>
  <c r="AH62" i="5" s="1"/>
  <c r="L62" i="5" s="1"/>
  <c r="AC61" i="7"/>
  <c r="AD61" i="7" s="1"/>
  <c r="AE61" i="7" s="1"/>
  <c r="AR61" i="7" s="1"/>
  <c r="Y63" i="8"/>
  <c r="AA62" i="8"/>
  <c r="Z62" i="8"/>
  <c r="AB61" i="8"/>
  <c r="AC61" i="8" s="1"/>
  <c r="AD61" i="8" s="1"/>
  <c r="AH61" i="8" s="1"/>
  <c r="AI61" i="8" s="1"/>
  <c r="AK61" i="8" s="1"/>
  <c r="AM61" i="8" s="1"/>
  <c r="L61" i="8" s="1"/>
  <c r="V64" i="7"/>
  <c r="AH64" i="7" s="1"/>
  <c r="T64" i="7"/>
  <c r="Y64" i="7" s="1"/>
  <c r="R64" i="7"/>
  <c r="AQ64" i="7" s="1"/>
  <c r="X63" i="5"/>
  <c r="Z63" i="7"/>
  <c r="AI63" i="7"/>
  <c r="H66" i="7"/>
  <c r="I65" i="7"/>
  <c r="J65" i="7" s="1"/>
  <c r="M89" i="4"/>
  <c r="W91" i="4"/>
  <c r="I95" i="4"/>
  <c r="J95" i="4" s="1"/>
  <c r="H96" i="4"/>
  <c r="S95" i="4" l="1"/>
  <c r="Z95" i="4" s="1"/>
  <c r="R95" i="4"/>
  <c r="V95" i="4" s="1"/>
  <c r="Y91" i="4"/>
  <c r="AA91" i="4" s="1"/>
  <c r="L91" i="4" s="1"/>
  <c r="N91" i="4" s="1"/>
  <c r="AT61" i="7"/>
  <c r="L61" i="7" s="1"/>
  <c r="N61" i="7" s="1"/>
  <c r="AL62" i="7"/>
  <c r="AM62" i="7" s="1"/>
  <c r="AN62" i="7" s="1"/>
  <c r="AS62" i="7" s="1"/>
  <c r="M61" i="5"/>
  <c r="AA63" i="8"/>
  <c r="Z63" i="8"/>
  <c r="X64" i="5"/>
  <c r="H67" i="7"/>
  <c r="I66" i="7"/>
  <c r="J66" i="7" s="1"/>
  <c r="M62" i="5"/>
  <c r="N62" i="5"/>
  <c r="AC62" i="7"/>
  <c r="AD62" i="7" s="1"/>
  <c r="AE62" i="7" s="1"/>
  <c r="AR62" i="7" s="1"/>
  <c r="Z64" i="7"/>
  <c r="AJ63" i="7"/>
  <c r="AK63" i="7"/>
  <c r="AL63" i="7" s="1"/>
  <c r="AM63" i="7" s="1"/>
  <c r="AN63" i="7" s="1"/>
  <c r="AS63" i="7" s="1"/>
  <c r="AI64" i="7"/>
  <c r="H67" i="8"/>
  <c r="I66" i="8"/>
  <c r="J66" i="8" s="1"/>
  <c r="N61" i="8"/>
  <c r="M61" i="8"/>
  <c r="R65" i="8"/>
  <c r="AG65" i="8" s="1"/>
  <c r="T65" i="8"/>
  <c r="X65" i="8" s="1"/>
  <c r="Y63" i="5"/>
  <c r="Z63" i="5"/>
  <c r="H67" i="5"/>
  <c r="I66" i="5"/>
  <c r="J66" i="5" s="1"/>
  <c r="V65" i="7"/>
  <c r="AH65" i="7" s="1"/>
  <c r="T65" i="7"/>
  <c r="Y65" i="7" s="1"/>
  <c r="R65" i="7"/>
  <c r="AQ65" i="7" s="1"/>
  <c r="AA63" i="7"/>
  <c r="AB63" i="7"/>
  <c r="AB62" i="8"/>
  <c r="AC62" i="8" s="1"/>
  <c r="AD62" i="8" s="1"/>
  <c r="AH62" i="8" s="1"/>
  <c r="AI62" i="8" s="1"/>
  <c r="AK62" i="8" s="1"/>
  <c r="AM62" i="8" s="1"/>
  <c r="L62" i="8" s="1"/>
  <c r="Y64" i="8"/>
  <c r="T65" i="5"/>
  <c r="W65" i="5" s="1"/>
  <c r="R65" i="5"/>
  <c r="AF65" i="5" s="1"/>
  <c r="W92" i="4"/>
  <c r="M90" i="4"/>
  <c r="I96" i="4"/>
  <c r="J96" i="4" s="1"/>
  <c r="H97" i="4"/>
  <c r="AB63" i="8" l="1"/>
  <c r="AC63" i="8" s="1"/>
  <c r="AD63" i="8" s="1"/>
  <c r="AH63" i="8" s="1"/>
  <c r="AI63" i="8" s="1"/>
  <c r="AK63" i="8" s="1"/>
  <c r="AM63" i="8" s="1"/>
  <c r="L63" i="8" s="1"/>
  <c r="M63" i="8" s="1"/>
  <c r="AA63" i="5"/>
  <c r="AB63" i="5" s="1"/>
  <c r="AC63" i="5" s="1"/>
  <c r="AG63" i="5" s="1"/>
  <c r="AH63" i="5" s="1"/>
  <c r="L63" i="5" s="1"/>
  <c r="M63" i="5" s="1"/>
  <c r="AC63" i="7"/>
  <c r="AD63" i="7" s="1"/>
  <c r="AE63" i="7" s="1"/>
  <c r="AR63" i="7" s="1"/>
  <c r="AT63" i="7" s="1"/>
  <c r="L63" i="7" s="1"/>
  <c r="N63" i="7" s="1"/>
  <c r="M61" i="7"/>
  <c r="S96" i="4"/>
  <c r="Z96" i="4" s="1"/>
  <c r="R96" i="4"/>
  <c r="V96" i="4" s="1"/>
  <c r="M91" i="4"/>
  <c r="Y92" i="4"/>
  <c r="AA92" i="4" s="1"/>
  <c r="L92" i="4" s="1"/>
  <c r="N92" i="4" s="1"/>
  <c r="AT62" i="7"/>
  <c r="L62" i="7" s="1"/>
  <c r="N62" i="7" s="1"/>
  <c r="Z65" i="7"/>
  <c r="AI65" i="7"/>
  <c r="N62" i="8"/>
  <c r="M62" i="8"/>
  <c r="H68" i="8"/>
  <c r="I67" i="8"/>
  <c r="J67" i="8" s="1"/>
  <c r="AA64" i="8"/>
  <c r="Z64" i="8"/>
  <c r="T66" i="5"/>
  <c r="W66" i="5" s="1"/>
  <c r="R66" i="5"/>
  <c r="AF66" i="5" s="1"/>
  <c r="AB64" i="7"/>
  <c r="AA64" i="7"/>
  <c r="V66" i="7"/>
  <c r="AH66" i="7" s="1"/>
  <c r="T66" i="7"/>
  <c r="Y66" i="7" s="1"/>
  <c r="R66" i="7"/>
  <c r="AQ66" i="7" s="1"/>
  <c r="Y65" i="8"/>
  <c r="X65" i="5"/>
  <c r="I67" i="5"/>
  <c r="J67" i="5" s="1"/>
  <c r="H68" i="5"/>
  <c r="R66" i="8"/>
  <c r="AG66" i="8" s="1"/>
  <c r="T66" i="8"/>
  <c r="X66" i="8" s="1"/>
  <c r="H68" i="7"/>
  <c r="I67" i="7"/>
  <c r="J67" i="7" s="1"/>
  <c r="Z64" i="5"/>
  <c r="Y64" i="5"/>
  <c r="N63" i="5"/>
  <c r="AK64" i="7"/>
  <c r="AJ64" i="7"/>
  <c r="W93" i="4"/>
  <c r="I97" i="4"/>
  <c r="J97" i="4" s="1"/>
  <c r="H98" i="4"/>
  <c r="N63" i="8" l="1"/>
  <c r="Y93" i="4"/>
  <c r="AA93" i="4" s="1"/>
  <c r="L93" i="4" s="1"/>
  <c r="S97" i="4"/>
  <c r="Z97" i="4" s="1"/>
  <c r="R97" i="4"/>
  <c r="V97" i="4" s="1"/>
  <c r="M62" i="7"/>
  <c r="M63" i="7"/>
  <c r="AB64" i="8"/>
  <c r="AC64" i="8" s="1"/>
  <c r="AD64" i="8" s="1"/>
  <c r="AH64" i="8" s="1"/>
  <c r="AI64" i="8" s="1"/>
  <c r="AK64" i="8" s="1"/>
  <c r="AM64" i="8" s="1"/>
  <c r="L64" i="8" s="1"/>
  <c r="N64" i="8" s="1"/>
  <c r="V67" i="7"/>
  <c r="AH67" i="7" s="1"/>
  <c r="T67" i="7"/>
  <c r="Y67" i="7" s="1"/>
  <c r="R67" i="7"/>
  <c r="AQ67" i="7" s="1"/>
  <c r="AL64" i="7"/>
  <c r="AM64" i="7" s="1"/>
  <c r="AN64" i="7" s="1"/>
  <c r="AS64" i="7" s="1"/>
  <c r="H69" i="7"/>
  <c r="I68" i="7"/>
  <c r="J68" i="7" s="1"/>
  <c r="AA65" i="8"/>
  <c r="Z65" i="8"/>
  <c r="X66" i="5"/>
  <c r="AK65" i="7"/>
  <c r="AJ65" i="7"/>
  <c r="Y66" i="8"/>
  <c r="H69" i="5"/>
  <c r="I68" i="5"/>
  <c r="J68" i="5" s="1"/>
  <c r="Z66" i="7"/>
  <c r="AB65" i="7"/>
  <c r="AA65" i="7"/>
  <c r="AA64" i="5"/>
  <c r="AB64" i="5" s="1"/>
  <c r="AC64" i="5" s="1"/>
  <c r="AG64" i="5" s="1"/>
  <c r="AH64" i="5" s="1"/>
  <c r="L64" i="5" s="1"/>
  <c r="T67" i="5"/>
  <c r="W67" i="5" s="1"/>
  <c r="R67" i="5"/>
  <c r="AF67" i="5" s="1"/>
  <c r="AI66" i="7"/>
  <c r="T67" i="8"/>
  <c r="X67" i="8" s="1"/>
  <c r="R67" i="8"/>
  <c r="AG67" i="8" s="1"/>
  <c r="H69" i="8"/>
  <c r="I68" i="8"/>
  <c r="J68" i="8" s="1"/>
  <c r="Y65" i="5"/>
  <c r="Z65" i="5"/>
  <c r="AC64" i="7"/>
  <c r="AD64" i="7" s="1"/>
  <c r="AE64" i="7" s="1"/>
  <c r="AR64" i="7" s="1"/>
  <c r="W94" i="4"/>
  <c r="M92" i="4"/>
  <c r="I98" i="4"/>
  <c r="J98" i="4" s="1"/>
  <c r="H99" i="4"/>
  <c r="AA65" i="5" l="1"/>
  <c r="AB65" i="5" s="1"/>
  <c r="AC65" i="5" s="1"/>
  <c r="AG65" i="5" s="1"/>
  <c r="AH65" i="5" s="1"/>
  <c r="L65" i="5" s="1"/>
  <c r="N65" i="5" s="1"/>
  <c r="Y94" i="4"/>
  <c r="AA94" i="4" s="1"/>
  <c r="L94" i="4" s="1"/>
  <c r="S98" i="4"/>
  <c r="Z98" i="4" s="1"/>
  <c r="R98" i="4"/>
  <c r="V98" i="4" s="1"/>
  <c r="AT64" i="7"/>
  <c r="L64" i="7" s="1"/>
  <c r="N64" i="7" s="1"/>
  <c r="M64" i="8"/>
  <c r="AB65" i="8"/>
  <c r="AC65" i="8" s="1"/>
  <c r="AD65" i="8" s="1"/>
  <c r="AH65" i="8" s="1"/>
  <c r="AI65" i="8" s="1"/>
  <c r="AK65" i="8" s="1"/>
  <c r="AM65" i="8" s="1"/>
  <c r="L65" i="8" s="1"/>
  <c r="Y67" i="8"/>
  <c r="AC65" i="7"/>
  <c r="AD65" i="7" s="1"/>
  <c r="AE65" i="7" s="1"/>
  <c r="AR65" i="7" s="1"/>
  <c r="T68" i="7"/>
  <c r="Y68" i="7" s="1"/>
  <c r="R68" i="7"/>
  <c r="AQ68" i="7" s="1"/>
  <c r="V68" i="7"/>
  <c r="AH68" i="7" s="1"/>
  <c r="AB66" i="7"/>
  <c r="AA66" i="7"/>
  <c r="AA66" i="8"/>
  <c r="Z66" i="8"/>
  <c r="I69" i="7"/>
  <c r="J69" i="7" s="1"/>
  <c r="H70" i="7"/>
  <c r="AK66" i="7"/>
  <c r="AJ66" i="7"/>
  <c r="AL65" i="7"/>
  <c r="AM65" i="7" s="1"/>
  <c r="AN65" i="7" s="1"/>
  <c r="AS65" i="7" s="1"/>
  <c r="R68" i="5"/>
  <c r="AF68" i="5" s="1"/>
  <c r="T68" i="5"/>
  <c r="W68" i="5" s="1"/>
  <c r="R68" i="8"/>
  <c r="AG68" i="8" s="1"/>
  <c r="T68" i="8"/>
  <c r="X68" i="8" s="1"/>
  <c r="X67" i="5"/>
  <c r="I69" i="5"/>
  <c r="J69" i="5" s="1"/>
  <c r="H70" i="5"/>
  <c r="Z67" i="7"/>
  <c r="H70" i="8"/>
  <c r="I69" i="8"/>
  <c r="J69" i="8" s="1"/>
  <c r="N64" i="5"/>
  <c r="M64" i="5"/>
  <c r="Z66" i="5"/>
  <c r="Y66" i="5"/>
  <c r="AI67" i="7"/>
  <c r="W95" i="4"/>
  <c r="M93" i="4"/>
  <c r="N93" i="4"/>
  <c r="I99" i="4"/>
  <c r="J99" i="4" s="1"/>
  <c r="H100" i="4"/>
  <c r="M65" i="5" l="1"/>
  <c r="Y95" i="4"/>
  <c r="AA95" i="4" s="1"/>
  <c r="L95" i="4" s="1"/>
  <c r="S99" i="4"/>
  <c r="Z99" i="4" s="1"/>
  <c r="R99" i="4"/>
  <c r="V99" i="4" s="1"/>
  <c r="M64" i="7"/>
  <c r="AC66" i="7"/>
  <c r="AD66" i="7" s="1"/>
  <c r="AE66" i="7" s="1"/>
  <c r="AR66" i="7" s="1"/>
  <c r="AB66" i="8"/>
  <c r="AC66" i="8" s="1"/>
  <c r="AD66" i="8" s="1"/>
  <c r="AH66" i="8" s="1"/>
  <c r="AI66" i="8" s="1"/>
  <c r="AK66" i="8" s="1"/>
  <c r="AM66" i="8" s="1"/>
  <c r="L66" i="8" s="1"/>
  <c r="N66" i="8" s="1"/>
  <c r="H71" i="5"/>
  <c r="I70" i="5"/>
  <c r="J70" i="5" s="1"/>
  <c r="T69" i="7"/>
  <c r="Y69" i="7" s="1"/>
  <c r="R69" i="7"/>
  <c r="AQ69" i="7" s="1"/>
  <c r="V69" i="7"/>
  <c r="AH69" i="7" s="1"/>
  <c r="AB67" i="7"/>
  <c r="AA67" i="7"/>
  <c r="H71" i="7"/>
  <c r="I70" i="7"/>
  <c r="J70" i="7" s="1"/>
  <c r="AI68" i="7"/>
  <c r="AA66" i="5"/>
  <c r="AB66" i="5" s="1"/>
  <c r="AC66" i="5" s="1"/>
  <c r="AG66" i="5" s="1"/>
  <c r="AH66" i="5" s="1"/>
  <c r="L66" i="5" s="1"/>
  <c r="T69" i="5"/>
  <c r="W69" i="5" s="1"/>
  <c r="R69" i="5"/>
  <c r="AF69" i="5" s="1"/>
  <c r="Z68" i="7"/>
  <c r="AT65" i="7"/>
  <c r="L65" i="7" s="1"/>
  <c r="Y67" i="5"/>
  <c r="Z67" i="5"/>
  <c r="AA67" i="8"/>
  <c r="Z67" i="8"/>
  <c r="N65" i="8"/>
  <c r="M65" i="8"/>
  <c r="T69" i="8"/>
  <c r="X69" i="8" s="1"/>
  <c r="R69" i="8"/>
  <c r="AG69" i="8" s="1"/>
  <c r="Y68" i="8"/>
  <c r="H71" i="8"/>
  <c r="I70" i="8"/>
  <c r="J70" i="8" s="1"/>
  <c r="AK67" i="7"/>
  <c r="AJ67" i="7"/>
  <c r="X68" i="5"/>
  <c r="AL66" i="7"/>
  <c r="AM66" i="7" s="1"/>
  <c r="AN66" i="7" s="1"/>
  <c r="AS66" i="7" s="1"/>
  <c r="W96" i="4"/>
  <c r="M94" i="4"/>
  <c r="N94" i="4"/>
  <c r="I100" i="4"/>
  <c r="J100" i="4" s="1"/>
  <c r="H101" i="4"/>
  <c r="S100" i="4" l="1"/>
  <c r="Z100" i="4" s="1"/>
  <c r="R100" i="4"/>
  <c r="V100" i="4" s="1"/>
  <c r="Y96" i="4"/>
  <c r="AA96" i="4" s="1"/>
  <c r="L96" i="4" s="1"/>
  <c r="N96" i="4" s="1"/>
  <c r="AT66" i="7"/>
  <c r="L66" i="7" s="1"/>
  <c r="M66" i="7" s="1"/>
  <c r="M66" i="8"/>
  <c r="AB67" i="8"/>
  <c r="AC67" i="8" s="1"/>
  <c r="AD67" i="8" s="1"/>
  <c r="AH67" i="8" s="1"/>
  <c r="AI67" i="8" s="1"/>
  <c r="AK67" i="8" s="1"/>
  <c r="AM67" i="8" s="1"/>
  <c r="L67" i="8" s="1"/>
  <c r="M67" i="8" s="1"/>
  <c r="AC67" i="7"/>
  <c r="AD67" i="7" s="1"/>
  <c r="AE67" i="7" s="1"/>
  <c r="AR67" i="7" s="1"/>
  <c r="AA67" i="5"/>
  <c r="AB67" i="5" s="1"/>
  <c r="AC67" i="5" s="1"/>
  <c r="AG67" i="5" s="1"/>
  <c r="AH67" i="5" s="1"/>
  <c r="L67" i="5" s="1"/>
  <c r="X69" i="5"/>
  <c r="M66" i="5"/>
  <c r="N66" i="5"/>
  <c r="AI69" i="7"/>
  <c r="AK68" i="7"/>
  <c r="AJ68" i="7"/>
  <c r="Z68" i="5"/>
  <c r="Y68" i="5"/>
  <c r="N65" i="7"/>
  <c r="M65" i="7"/>
  <c r="Z69" i="7"/>
  <c r="AA68" i="8"/>
  <c r="Z68" i="8"/>
  <c r="AL67" i="7"/>
  <c r="AM67" i="7" s="1"/>
  <c r="AN67" i="7" s="1"/>
  <c r="AS67" i="7" s="1"/>
  <c r="T70" i="8"/>
  <c r="X70" i="8" s="1"/>
  <c r="R70" i="8"/>
  <c r="AG70" i="8" s="1"/>
  <c r="T70" i="7"/>
  <c r="Y70" i="7" s="1"/>
  <c r="R70" i="7"/>
  <c r="AQ70" i="7" s="1"/>
  <c r="V70" i="7"/>
  <c r="AH70" i="7" s="1"/>
  <c r="T70" i="5"/>
  <c r="W70" i="5" s="1"/>
  <c r="R70" i="5"/>
  <c r="AF70" i="5" s="1"/>
  <c r="H72" i="7"/>
  <c r="I71" i="7"/>
  <c r="J71" i="7" s="1"/>
  <c r="I71" i="5"/>
  <c r="J71" i="5" s="1"/>
  <c r="H72" i="5"/>
  <c r="Y69" i="8"/>
  <c r="I71" i="8"/>
  <c r="J71" i="8" s="1"/>
  <c r="H72" i="8"/>
  <c r="AB68" i="7"/>
  <c r="AA68" i="7"/>
  <c r="W97" i="4"/>
  <c r="I101" i="4"/>
  <c r="J101" i="4" s="1"/>
  <c r="H102" i="4"/>
  <c r="S101" i="4" l="1"/>
  <c r="Z101" i="4" s="1"/>
  <c r="R101" i="4"/>
  <c r="V101" i="4" s="1"/>
  <c r="Y97" i="4"/>
  <c r="AA97" i="4" s="1"/>
  <c r="L97" i="4" s="1"/>
  <c r="N66" i="7"/>
  <c r="AT67" i="7"/>
  <c r="L67" i="7" s="1"/>
  <c r="N67" i="7" s="1"/>
  <c r="N67" i="8"/>
  <c r="X70" i="5"/>
  <c r="AB68" i="8"/>
  <c r="AC68" i="8" s="1"/>
  <c r="AD68" i="8" s="1"/>
  <c r="AH68" i="8" s="1"/>
  <c r="AI68" i="8" s="1"/>
  <c r="AK68" i="8" s="1"/>
  <c r="AM68" i="8" s="1"/>
  <c r="L68" i="8" s="1"/>
  <c r="AI70" i="7"/>
  <c r="AB69" i="7"/>
  <c r="AA69" i="7"/>
  <c r="AL68" i="7"/>
  <c r="AM68" i="7" s="1"/>
  <c r="AN68" i="7" s="1"/>
  <c r="AS68" i="7" s="1"/>
  <c r="Z69" i="5"/>
  <c r="Y69" i="5"/>
  <c r="T71" i="8"/>
  <c r="X71" i="8" s="1"/>
  <c r="R71" i="8"/>
  <c r="AG71" i="8" s="1"/>
  <c r="N67" i="5"/>
  <c r="M67" i="5"/>
  <c r="AK69" i="7"/>
  <c r="AJ69" i="7"/>
  <c r="I72" i="5"/>
  <c r="J72" i="5" s="1"/>
  <c r="H73" i="5"/>
  <c r="Z70" i="7"/>
  <c r="R71" i="5"/>
  <c r="AF71" i="5" s="1"/>
  <c r="T71" i="5"/>
  <c r="W71" i="5" s="1"/>
  <c r="AC68" i="7"/>
  <c r="AD68" i="7" s="1"/>
  <c r="AE68" i="7" s="1"/>
  <c r="AR68" i="7" s="1"/>
  <c r="V71" i="7"/>
  <c r="AH71" i="7" s="1"/>
  <c r="T71" i="7"/>
  <c r="Y71" i="7" s="1"/>
  <c r="R71" i="7"/>
  <c r="AQ71" i="7" s="1"/>
  <c r="Y70" i="8"/>
  <c r="Z69" i="8"/>
  <c r="AA69" i="8"/>
  <c r="AB69" i="8" s="1"/>
  <c r="AC69" i="8" s="1"/>
  <c r="AD69" i="8" s="1"/>
  <c r="AH69" i="8" s="1"/>
  <c r="AI69" i="8" s="1"/>
  <c r="AK69" i="8" s="1"/>
  <c r="AM69" i="8" s="1"/>
  <c r="L69" i="8" s="1"/>
  <c r="H73" i="8"/>
  <c r="I72" i="8"/>
  <c r="J72" i="8" s="1"/>
  <c r="H73" i="7"/>
  <c r="I72" i="7"/>
  <c r="J72" i="7" s="1"/>
  <c r="AA68" i="5"/>
  <c r="AB68" i="5" s="1"/>
  <c r="AC68" i="5" s="1"/>
  <c r="AG68" i="5" s="1"/>
  <c r="AH68" i="5" s="1"/>
  <c r="L68" i="5" s="1"/>
  <c r="W98" i="4"/>
  <c r="M95" i="4"/>
  <c r="N95" i="4"/>
  <c r="M96" i="4"/>
  <c r="I102" i="4"/>
  <c r="J102" i="4" s="1"/>
  <c r="H103" i="4"/>
  <c r="AA69" i="5" l="1"/>
  <c r="AB69" i="5" s="1"/>
  <c r="AC69" i="5" s="1"/>
  <c r="AG69" i="5" s="1"/>
  <c r="AH69" i="5" s="1"/>
  <c r="L69" i="5" s="1"/>
  <c r="M69" i="5" s="1"/>
  <c r="S102" i="4"/>
  <c r="Z102" i="4" s="1"/>
  <c r="R102" i="4"/>
  <c r="V102" i="4" s="1"/>
  <c r="Y98" i="4"/>
  <c r="AA98" i="4" s="1"/>
  <c r="L98" i="4" s="1"/>
  <c r="N98" i="4" s="1"/>
  <c r="AC69" i="7"/>
  <c r="AD69" i="7" s="1"/>
  <c r="AE69" i="7" s="1"/>
  <c r="AR69" i="7" s="1"/>
  <c r="M67" i="7"/>
  <c r="AT68" i="7"/>
  <c r="L68" i="7" s="1"/>
  <c r="N68" i="7" s="1"/>
  <c r="V72" i="7"/>
  <c r="AH72" i="7" s="1"/>
  <c r="R72" i="7"/>
  <c r="AQ72" i="7" s="1"/>
  <c r="T72" i="7"/>
  <c r="Y72" i="7" s="1"/>
  <c r="Z70" i="8"/>
  <c r="AA70" i="8"/>
  <c r="AB70" i="8" s="1"/>
  <c r="AC70" i="8" s="1"/>
  <c r="AD70" i="8" s="1"/>
  <c r="AH70" i="8" s="1"/>
  <c r="AI70" i="8" s="1"/>
  <c r="AK70" i="8" s="1"/>
  <c r="AM70" i="8" s="1"/>
  <c r="L70" i="8" s="1"/>
  <c r="H74" i="7"/>
  <c r="I73" i="7"/>
  <c r="J73" i="7" s="1"/>
  <c r="Z71" i="7"/>
  <c r="AK70" i="7"/>
  <c r="AJ70" i="7"/>
  <c r="R72" i="8"/>
  <c r="AG72" i="8" s="1"/>
  <c r="T72" i="8"/>
  <c r="X72" i="8" s="1"/>
  <c r="N68" i="8"/>
  <c r="M68" i="8"/>
  <c r="I73" i="5"/>
  <c r="J73" i="5" s="1"/>
  <c r="H74" i="5"/>
  <c r="AB70" i="7"/>
  <c r="AA70" i="7"/>
  <c r="Z70" i="5"/>
  <c r="Y70" i="5"/>
  <c r="N69" i="8"/>
  <c r="M69" i="8"/>
  <c r="N68" i="5"/>
  <c r="M68" i="5"/>
  <c r="AI71" i="7"/>
  <c r="Y71" i="8"/>
  <c r="H74" i="8"/>
  <c r="I73" i="8"/>
  <c r="J73" i="8" s="1"/>
  <c r="X71" i="5"/>
  <c r="R72" i="5"/>
  <c r="AF72" i="5" s="1"/>
  <c r="T72" i="5"/>
  <c r="W72" i="5" s="1"/>
  <c r="AL69" i="7"/>
  <c r="AM69" i="7" s="1"/>
  <c r="AN69" i="7" s="1"/>
  <c r="AS69" i="7" s="1"/>
  <c r="AT69" i="7" s="1"/>
  <c r="L69" i="7" s="1"/>
  <c r="W99" i="4"/>
  <c r="N97" i="4"/>
  <c r="M97" i="4"/>
  <c r="I103" i="4"/>
  <c r="J103" i="4" s="1"/>
  <c r="H104" i="4"/>
  <c r="N69" i="5" l="1"/>
  <c r="S103" i="4"/>
  <c r="Z103" i="4" s="1"/>
  <c r="R103" i="4"/>
  <c r="V103" i="4" s="1"/>
  <c r="Y99" i="4"/>
  <c r="AA99" i="4" s="1"/>
  <c r="L99" i="4" s="1"/>
  <c r="N99" i="4" s="1"/>
  <c r="M68" i="7"/>
  <c r="AL70" i="7"/>
  <c r="AM70" i="7" s="1"/>
  <c r="AN70" i="7" s="1"/>
  <c r="AS70" i="7" s="1"/>
  <c r="N69" i="7"/>
  <c r="M69" i="7"/>
  <c r="M70" i="8"/>
  <c r="N70" i="8"/>
  <c r="H75" i="8"/>
  <c r="I74" i="8"/>
  <c r="J74" i="8" s="1"/>
  <c r="H75" i="5"/>
  <c r="I74" i="5"/>
  <c r="J74" i="5" s="1"/>
  <c r="H75" i="7"/>
  <c r="I74" i="7"/>
  <c r="J74" i="7" s="1"/>
  <c r="T73" i="8"/>
  <c r="X73" i="8" s="1"/>
  <c r="R73" i="8"/>
  <c r="AG73" i="8" s="1"/>
  <c r="AA71" i="8"/>
  <c r="Z71" i="8"/>
  <c r="R73" i="5"/>
  <c r="AF73" i="5" s="1"/>
  <c r="T73" i="5"/>
  <c r="W73" i="5" s="1"/>
  <c r="Z72" i="7"/>
  <c r="Y72" i="8"/>
  <c r="X72" i="5"/>
  <c r="AA70" i="5"/>
  <c r="AB70" i="5" s="1"/>
  <c r="AC70" i="5" s="1"/>
  <c r="AG70" i="5" s="1"/>
  <c r="AH70" i="5" s="1"/>
  <c r="L70" i="5" s="1"/>
  <c r="AB71" i="7"/>
  <c r="AA71" i="7"/>
  <c r="AK71" i="7"/>
  <c r="AJ71" i="7"/>
  <c r="AI72" i="7"/>
  <c r="AC70" i="7"/>
  <c r="AD70" i="7" s="1"/>
  <c r="AE70" i="7" s="1"/>
  <c r="AR70" i="7" s="1"/>
  <c r="Y71" i="5"/>
  <c r="Z71" i="5"/>
  <c r="AA71" i="5" s="1"/>
  <c r="AB71" i="5" s="1"/>
  <c r="AC71" i="5" s="1"/>
  <c r="AG71" i="5" s="1"/>
  <c r="AH71" i="5" s="1"/>
  <c r="L71" i="5" s="1"/>
  <c r="T73" i="7"/>
  <c r="Y73" i="7" s="1"/>
  <c r="R73" i="7"/>
  <c r="AQ73" i="7" s="1"/>
  <c r="V73" i="7"/>
  <c r="AH73" i="7" s="1"/>
  <c r="W100" i="4"/>
  <c r="M98" i="4"/>
  <c r="I104" i="4"/>
  <c r="J104" i="4" s="1"/>
  <c r="H105" i="4"/>
  <c r="S104" i="4" l="1"/>
  <c r="Z104" i="4" s="1"/>
  <c r="R104" i="4"/>
  <c r="V104" i="4" s="1"/>
  <c r="Y100" i="4"/>
  <c r="AA100" i="4" s="1"/>
  <c r="L100" i="4" s="1"/>
  <c r="AT70" i="7"/>
  <c r="L70" i="7" s="1"/>
  <c r="N70" i="7" s="1"/>
  <c r="X73" i="5"/>
  <c r="R74" i="5"/>
  <c r="AF74" i="5" s="1"/>
  <c r="T74" i="5"/>
  <c r="W74" i="5" s="1"/>
  <c r="Z72" i="5"/>
  <c r="Y72" i="5"/>
  <c r="I75" i="5"/>
  <c r="J75" i="5" s="1"/>
  <c r="H76" i="5"/>
  <c r="AJ72" i="7"/>
  <c r="AK72" i="7"/>
  <c r="T74" i="8"/>
  <c r="X74" i="8" s="1"/>
  <c r="R74" i="8"/>
  <c r="AG74" i="8" s="1"/>
  <c r="AL71" i="7"/>
  <c r="AM71" i="7" s="1"/>
  <c r="AN71" i="7" s="1"/>
  <c r="AS71" i="7" s="1"/>
  <c r="AB71" i="8"/>
  <c r="AC71" i="8" s="1"/>
  <c r="AD71" i="8" s="1"/>
  <c r="AH71" i="8" s="1"/>
  <c r="AI71" i="8" s="1"/>
  <c r="AK71" i="8" s="1"/>
  <c r="AM71" i="8" s="1"/>
  <c r="L71" i="8" s="1"/>
  <c r="I75" i="8"/>
  <c r="J75" i="8" s="1"/>
  <c r="H76" i="8"/>
  <c r="Z73" i="7"/>
  <c r="AA72" i="8"/>
  <c r="Z72" i="8"/>
  <c r="N71" i="5"/>
  <c r="M71" i="5"/>
  <c r="Y73" i="8"/>
  <c r="AI73" i="7"/>
  <c r="AA72" i="7"/>
  <c r="AB72" i="7"/>
  <c r="T74" i="7"/>
  <c r="Y74" i="7" s="1"/>
  <c r="R74" i="7"/>
  <c r="AQ74" i="7" s="1"/>
  <c r="V74" i="7"/>
  <c r="AH74" i="7" s="1"/>
  <c r="N70" i="5"/>
  <c r="M70" i="5"/>
  <c r="AC71" i="7"/>
  <c r="AD71" i="7" s="1"/>
  <c r="AE71" i="7" s="1"/>
  <c r="AR71" i="7" s="1"/>
  <c r="H76" i="7"/>
  <c r="I75" i="7"/>
  <c r="J75" i="7" s="1"/>
  <c r="M99" i="4"/>
  <c r="W101" i="4"/>
  <c r="I105" i="4"/>
  <c r="J105" i="4" s="1"/>
  <c r="H106" i="4"/>
  <c r="M70" i="7" l="1"/>
  <c r="Y101" i="4"/>
  <c r="AA101" i="4" s="1"/>
  <c r="L101" i="4" s="1"/>
  <c r="S105" i="4"/>
  <c r="Z105" i="4" s="1"/>
  <c r="R105" i="4"/>
  <c r="V105" i="4" s="1"/>
  <c r="AT71" i="7"/>
  <c r="L71" i="7" s="1"/>
  <c r="M71" i="7" s="1"/>
  <c r="AC72" i="7"/>
  <c r="AD72" i="7" s="1"/>
  <c r="AE72" i="7" s="1"/>
  <c r="AR72" i="7" s="1"/>
  <c r="AL72" i="7"/>
  <c r="AM72" i="7" s="1"/>
  <c r="AN72" i="7" s="1"/>
  <c r="AS72" i="7" s="1"/>
  <c r="I76" i="7"/>
  <c r="J76" i="7" s="1"/>
  <c r="H77" i="7"/>
  <c r="M71" i="8"/>
  <c r="N71" i="8"/>
  <c r="AA72" i="5"/>
  <c r="AB72" i="5" s="1"/>
  <c r="AC72" i="5" s="1"/>
  <c r="AG72" i="5" s="1"/>
  <c r="AH72" i="5" s="1"/>
  <c r="L72" i="5" s="1"/>
  <c r="T75" i="5"/>
  <c r="W75" i="5" s="1"/>
  <c r="R75" i="5"/>
  <c r="AF75" i="5" s="1"/>
  <c r="AB72" i="8"/>
  <c r="AC72" i="8" s="1"/>
  <c r="AD72" i="8" s="1"/>
  <c r="AH72" i="8" s="1"/>
  <c r="AI72" i="8" s="1"/>
  <c r="AK72" i="8" s="1"/>
  <c r="AM72" i="8" s="1"/>
  <c r="L72" i="8" s="1"/>
  <c r="Y74" i="8"/>
  <c r="X74" i="5"/>
  <c r="Z74" i="7"/>
  <c r="T75" i="8"/>
  <c r="X75" i="8" s="1"/>
  <c r="R75" i="8"/>
  <c r="AG75" i="8" s="1"/>
  <c r="AB73" i="7"/>
  <c r="AA73" i="7"/>
  <c r="AK73" i="7"/>
  <c r="AJ73" i="7"/>
  <c r="AI74" i="7"/>
  <c r="R75" i="7"/>
  <c r="AQ75" i="7" s="1"/>
  <c r="V75" i="7"/>
  <c r="AH75" i="7" s="1"/>
  <c r="T75" i="7"/>
  <c r="Y75" i="7" s="1"/>
  <c r="AA73" i="8"/>
  <c r="Z73" i="8"/>
  <c r="H77" i="8"/>
  <c r="I76" i="8"/>
  <c r="J76" i="8" s="1"/>
  <c r="I76" i="5"/>
  <c r="J76" i="5" s="1"/>
  <c r="H77" i="5"/>
  <c r="Y73" i="5"/>
  <c r="Z73" i="5"/>
  <c r="AA73" i="5" s="1"/>
  <c r="AB73" i="5" s="1"/>
  <c r="AC73" i="5" s="1"/>
  <c r="AG73" i="5" s="1"/>
  <c r="AH73" i="5" s="1"/>
  <c r="L73" i="5" s="1"/>
  <c r="W102" i="4"/>
  <c r="M100" i="4"/>
  <c r="N100" i="4"/>
  <c r="I106" i="4"/>
  <c r="J106" i="4" s="1"/>
  <c r="H107" i="4"/>
  <c r="N71" i="7" l="1"/>
  <c r="S106" i="4"/>
  <c r="Z106" i="4" s="1"/>
  <c r="R106" i="4"/>
  <c r="V106" i="4" s="1"/>
  <c r="Y102" i="4"/>
  <c r="AA102" i="4" s="1"/>
  <c r="L102" i="4" s="1"/>
  <c r="M102" i="4" s="1"/>
  <c r="AT72" i="7"/>
  <c r="L72" i="7" s="1"/>
  <c r="M72" i="7" s="1"/>
  <c r="Z75" i="7"/>
  <c r="AC73" i="7"/>
  <c r="AD73" i="7" s="1"/>
  <c r="AE73" i="7" s="1"/>
  <c r="AR73" i="7" s="1"/>
  <c r="Z74" i="8"/>
  <c r="AA74" i="8"/>
  <c r="N72" i="8"/>
  <c r="M72" i="8"/>
  <c r="AI75" i="7"/>
  <c r="AK74" i="7"/>
  <c r="AJ74" i="7"/>
  <c r="T76" i="5"/>
  <c r="W76" i="5" s="1"/>
  <c r="R76" i="5"/>
  <c r="AF76" i="5" s="1"/>
  <c r="Y75" i="8"/>
  <c r="R76" i="8"/>
  <c r="AG76" i="8" s="1"/>
  <c r="T76" i="8"/>
  <c r="X76" i="8" s="1"/>
  <c r="H78" i="8"/>
  <c r="I77" i="8"/>
  <c r="J77" i="8" s="1"/>
  <c r="AB74" i="7"/>
  <c r="AA74" i="7"/>
  <c r="X75" i="5"/>
  <c r="N73" i="5"/>
  <c r="M73" i="5"/>
  <c r="I77" i="5"/>
  <c r="J77" i="5" s="1"/>
  <c r="H78" i="5"/>
  <c r="N72" i="5"/>
  <c r="M72" i="5"/>
  <c r="H78" i="7"/>
  <c r="I77" i="7"/>
  <c r="J77" i="7" s="1"/>
  <c r="AB73" i="8"/>
  <c r="AC73" i="8" s="1"/>
  <c r="AD73" i="8" s="1"/>
  <c r="AH73" i="8" s="1"/>
  <c r="AI73" i="8" s="1"/>
  <c r="AK73" i="8" s="1"/>
  <c r="AM73" i="8" s="1"/>
  <c r="L73" i="8" s="1"/>
  <c r="AL73" i="7"/>
  <c r="AM73" i="7" s="1"/>
  <c r="AN73" i="7" s="1"/>
  <c r="AS73" i="7" s="1"/>
  <c r="Y74" i="5"/>
  <c r="Z74" i="5"/>
  <c r="R76" i="7"/>
  <c r="AQ76" i="7" s="1"/>
  <c r="V76" i="7"/>
  <c r="AH76" i="7" s="1"/>
  <c r="T76" i="7"/>
  <c r="Y76" i="7" s="1"/>
  <c r="W103" i="4"/>
  <c r="I107" i="4"/>
  <c r="J107" i="4" s="1"/>
  <c r="H108" i="4"/>
  <c r="AB74" i="8" l="1"/>
  <c r="AC74" i="8" s="1"/>
  <c r="AD74" i="8" s="1"/>
  <c r="AH74" i="8" s="1"/>
  <c r="AI74" i="8" s="1"/>
  <c r="AK74" i="8" s="1"/>
  <c r="AM74" i="8" s="1"/>
  <c r="L74" i="8" s="1"/>
  <c r="M74" i="8" s="1"/>
  <c r="S107" i="4"/>
  <c r="Z107" i="4" s="1"/>
  <c r="R107" i="4"/>
  <c r="V107" i="4" s="1"/>
  <c r="Y103" i="4"/>
  <c r="AA103" i="4" s="1"/>
  <c r="L103" i="4" s="1"/>
  <c r="N72" i="7"/>
  <c r="AL74" i="7"/>
  <c r="AM74" i="7" s="1"/>
  <c r="AN74" i="7" s="1"/>
  <c r="AS74" i="7" s="1"/>
  <c r="AC74" i="7"/>
  <c r="AD74" i="7" s="1"/>
  <c r="AE74" i="7" s="1"/>
  <c r="AR74" i="7" s="1"/>
  <c r="X76" i="5"/>
  <c r="AI76" i="7"/>
  <c r="AA74" i="5"/>
  <c r="AB74" i="5" s="1"/>
  <c r="AC74" i="5" s="1"/>
  <c r="AG74" i="5" s="1"/>
  <c r="AH74" i="5" s="1"/>
  <c r="L74" i="5" s="1"/>
  <c r="I78" i="5"/>
  <c r="J78" i="5" s="1"/>
  <c r="H79" i="5"/>
  <c r="R77" i="8"/>
  <c r="AG77" i="8" s="1"/>
  <c r="T77" i="8"/>
  <c r="X77" i="8" s="1"/>
  <c r="Y76" i="8"/>
  <c r="H79" i="8"/>
  <c r="I78" i="8"/>
  <c r="J78" i="8" s="1"/>
  <c r="AT73" i="7"/>
  <c r="L73" i="7" s="1"/>
  <c r="N73" i="8"/>
  <c r="M73" i="8"/>
  <c r="Z75" i="5"/>
  <c r="Y75" i="5"/>
  <c r="R77" i="5"/>
  <c r="AF77" i="5" s="1"/>
  <c r="T77" i="5"/>
  <c r="W77" i="5" s="1"/>
  <c r="V77" i="7"/>
  <c r="AH77" i="7" s="1"/>
  <c r="T77" i="7"/>
  <c r="Y77" i="7" s="1"/>
  <c r="R77" i="7"/>
  <c r="AQ77" i="7" s="1"/>
  <c r="Z76" i="7"/>
  <c r="H79" i="7"/>
  <c r="I78" i="7"/>
  <c r="J78" i="7" s="1"/>
  <c r="AA75" i="8"/>
  <c r="Z75" i="8"/>
  <c r="AK75" i="7"/>
  <c r="AJ75" i="7"/>
  <c r="AB75" i="7"/>
  <c r="AA75" i="7"/>
  <c r="W104" i="4"/>
  <c r="N101" i="4"/>
  <c r="M101" i="4"/>
  <c r="N102" i="4"/>
  <c r="I108" i="4"/>
  <c r="J108" i="4" s="1"/>
  <c r="H109" i="4"/>
  <c r="N74" i="8" l="1"/>
  <c r="S108" i="4"/>
  <c r="Z108" i="4" s="1"/>
  <c r="R108" i="4"/>
  <c r="V108" i="4" s="1"/>
  <c r="Y104" i="4"/>
  <c r="AA104" i="4" s="1"/>
  <c r="L104" i="4" s="1"/>
  <c r="AT74" i="7"/>
  <c r="L74" i="7" s="1"/>
  <c r="N74" i="7" s="1"/>
  <c r="AC75" i="7"/>
  <c r="AD75" i="7" s="1"/>
  <c r="AE75" i="7" s="1"/>
  <c r="AR75" i="7" s="1"/>
  <c r="H80" i="7"/>
  <c r="I79" i="7"/>
  <c r="J79" i="7" s="1"/>
  <c r="AA76" i="8"/>
  <c r="Z76" i="8"/>
  <c r="AJ76" i="7"/>
  <c r="AK76" i="7"/>
  <c r="AL76" i="7" s="1"/>
  <c r="AM76" i="7" s="1"/>
  <c r="AN76" i="7" s="1"/>
  <c r="AS76" i="7" s="1"/>
  <c r="AA76" i="7"/>
  <c r="AB76" i="7"/>
  <c r="AA75" i="5"/>
  <c r="AB75" i="5" s="1"/>
  <c r="AC75" i="5" s="1"/>
  <c r="AG75" i="5" s="1"/>
  <c r="AH75" i="5" s="1"/>
  <c r="L75" i="5" s="1"/>
  <c r="M74" i="5"/>
  <c r="N74" i="5"/>
  <c r="Z76" i="5"/>
  <c r="Y76" i="5"/>
  <c r="AL75" i="7"/>
  <c r="AM75" i="7" s="1"/>
  <c r="AN75" i="7" s="1"/>
  <c r="AS75" i="7" s="1"/>
  <c r="Z77" i="7"/>
  <c r="Y77" i="8"/>
  <c r="N73" i="7"/>
  <c r="M73" i="7"/>
  <c r="AB75" i="8"/>
  <c r="AC75" i="8" s="1"/>
  <c r="AD75" i="8" s="1"/>
  <c r="AH75" i="8" s="1"/>
  <c r="AI75" i="8" s="1"/>
  <c r="AK75" i="8" s="1"/>
  <c r="AM75" i="8" s="1"/>
  <c r="L75" i="8" s="1"/>
  <c r="T78" i="8"/>
  <c r="X78" i="8" s="1"/>
  <c r="R78" i="8"/>
  <c r="AG78" i="8" s="1"/>
  <c r="I79" i="5"/>
  <c r="J79" i="5" s="1"/>
  <c r="H80" i="5"/>
  <c r="AI77" i="7"/>
  <c r="V78" i="7"/>
  <c r="AH78" i="7" s="1"/>
  <c r="T78" i="7"/>
  <c r="Y78" i="7" s="1"/>
  <c r="R78" i="7"/>
  <c r="AQ78" i="7" s="1"/>
  <c r="X77" i="5"/>
  <c r="I79" i="8"/>
  <c r="J79" i="8" s="1"/>
  <c r="H80" i="8"/>
  <c r="R78" i="5"/>
  <c r="AF78" i="5" s="1"/>
  <c r="T78" i="5"/>
  <c r="W78" i="5" s="1"/>
  <c r="W105" i="4"/>
  <c r="I109" i="4"/>
  <c r="J109" i="4" s="1"/>
  <c r="H110" i="4"/>
  <c r="AB76" i="8" l="1"/>
  <c r="AC76" i="8" s="1"/>
  <c r="AD76" i="8" s="1"/>
  <c r="AH76" i="8" s="1"/>
  <c r="AI76" i="8" s="1"/>
  <c r="AK76" i="8" s="1"/>
  <c r="AM76" i="8" s="1"/>
  <c r="L76" i="8" s="1"/>
  <c r="N76" i="8" s="1"/>
  <c r="Y105" i="4"/>
  <c r="AA105" i="4" s="1"/>
  <c r="L105" i="4" s="1"/>
  <c r="S109" i="4"/>
  <c r="Z109" i="4" s="1"/>
  <c r="R109" i="4"/>
  <c r="V109" i="4" s="1"/>
  <c r="M74" i="7"/>
  <c r="AC76" i="7"/>
  <c r="AD76" i="7" s="1"/>
  <c r="AE76" i="7" s="1"/>
  <c r="AR76" i="7" s="1"/>
  <c r="AT76" i="7" s="1"/>
  <c r="L76" i="7" s="1"/>
  <c r="N76" i="7" s="1"/>
  <c r="AT75" i="7"/>
  <c r="L75" i="7" s="1"/>
  <c r="N75" i="7" s="1"/>
  <c r="T79" i="8"/>
  <c r="X79" i="8" s="1"/>
  <c r="R79" i="8"/>
  <c r="AG79" i="8" s="1"/>
  <c r="H81" i="8"/>
  <c r="I80" i="8"/>
  <c r="J80" i="8" s="1"/>
  <c r="Y77" i="5"/>
  <c r="Z77" i="5"/>
  <c r="I80" i="5"/>
  <c r="J80" i="5" s="1"/>
  <c r="H81" i="5"/>
  <c r="AA76" i="5"/>
  <c r="AB76" i="5" s="1"/>
  <c r="AC76" i="5" s="1"/>
  <c r="AG76" i="5" s="1"/>
  <c r="AH76" i="5" s="1"/>
  <c r="L76" i="5" s="1"/>
  <c r="AK77" i="7"/>
  <c r="AJ77" i="7"/>
  <c r="T79" i="5"/>
  <c r="W79" i="5" s="1"/>
  <c r="R79" i="5"/>
  <c r="AF79" i="5" s="1"/>
  <c r="Z78" i="7"/>
  <c r="AA77" i="8"/>
  <c r="Z77" i="8"/>
  <c r="X78" i="5"/>
  <c r="AI78" i="7"/>
  <c r="Y78" i="8"/>
  <c r="V79" i="7"/>
  <c r="AH79" i="7" s="1"/>
  <c r="T79" i="7"/>
  <c r="Y79" i="7" s="1"/>
  <c r="R79" i="7"/>
  <c r="AQ79" i="7" s="1"/>
  <c r="M75" i="8"/>
  <c r="N75" i="8"/>
  <c r="AB77" i="7"/>
  <c r="AA77" i="7"/>
  <c r="N75" i="5"/>
  <c r="M75" i="5"/>
  <c r="H81" i="7"/>
  <c r="I80" i="7"/>
  <c r="J80" i="7" s="1"/>
  <c r="W106" i="4"/>
  <c r="N103" i="4"/>
  <c r="M103" i="4"/>
  <c r="M104" i="4"/>
  <c r="N104" i="4"/>
  <c r="I110" i="4"/>
  <c r="J110" i="4" s="1"/>
  <c r="H111" i="4"/>
  <c r="M76" i="8" l="1"/>
  <c r="AA77" i="5"/>
  <c r="AB77" i="5" s="1"/>
  <c r="AC77" i="5" s="1"/>
  <c r="AG77" i="5" s="1"/>
  <c r="AH77" i="5" s="1"/>
  <c r="L77" i="5" s="1"/>
  <c r="S110" i="4"/>
  <c r="Z110" i="4" s="1"/>
  <c r="R110" i="4"/>
  <c r="V110" i="4" s="1"/>
  <c r="Y106" i="4"/>
  <c r="AA106" i="4" s="1"/>
  <c r="L106" i="4" s="1"/>
  <c r="N106" i="4" s="1"/>
  <c r="M76" i="7"/>
  <c r="M75" i="7"/>
  <c r="AL77" i="7"/>
  <c r="AM77" i="7" s="1"/>
  <c r="AN77" i="7" s="1"/>
  <c r="AS77" i="7" s="1"/>
  <c r="AC77" i="7"/>
  <c r="AD77" i="7" s="1"/>
  <c r="AE77" i="7" s="1"/>
  <c r="AR77" i="7" s="1"/>
  <c r="R80" i="8"/>
  <c r="AG80" i="8" s="1"/>
  <c r="T80" i="8"/>
  <c r="X80" i="8" s="1"/>
  <c r="Z78" i="8"/>
  <c r="AA78" i="8"/>
  <c r="AB78" i="8" s="1"/>
  <c r="AC78" i="8" s="1"/>
  <c r="AD78" i="8" s="1"/>
  <c r="AH78" i="8" s="1"/>
  <c r="AI78" i="8" s="1"/>
  <c r="AK78" i="8" s="1"/>
  <c r="AM78" i="8" s="1"/>
  <c r="L78" i="8" s="1"/>
  <c r="H82" i="8"/>
  <c r="I81" i="8"/>
  <c r="J81" i="8" s="1"/>
  <c r="N76" i="5"/>
  <c r="M76" i="5"/>
  <c r="Y79" i="8"/>
  <c r="AK78" i="7"/>
  <c r="AJ78" i="7"/>
  <c r="I81" i="5"/>
  <c r="J81" i="5" s="1"/>
  <c r="H82" i="5"/>
  <c r="AB78" i="7"/>
  <c r="AA78" i="7"/>
  <c r="V80" i="7"/>
  <c r="AH80" i="7" s="1"/>
  <c r="T80" i="7"/>
  <c r="Y80" i="7" s="1"/>
  <c r="R80" i="7"/>
  <c r="AQ80" i="7" s="1"/>
  <c r="Y78" i="5"/>
  <c r="Z78" i="5"/>
  <c r="AA78" i="5" s="1"/>
  <c r="AB78" i="5" s="1"/>
  <c r="AC78" i="5" s="1"/>
  <c r="AG78" i="5" s="1"/>
  <c r="AH78" i="5" s="1"/>
  <c r="L78" i="5" s="1"/>
  <c r="R80" i="5"/>
  <c r="AF80" i="5" s="1"/>
  <c r="T80" i="5"/>
  <c r="W80" i="5" s="1"/>
  <c r="N77" i="5"/>
  <c r="M77" i="5"/>
  <c r="H82" i="7"/>
  <c r="I81" i="7"/>
  <c r="J81" i="7" s="1"/>
  <c r="Z79" i="7"/>
  <c r="AI79" i="7"/>
  <c r="AB77" i="8"/>
  <c r="AC77" i="8" s="1"/>
  <c r="AD77" i="8" s="1"/>
  <c r="AH77" i="8" s="1"/>
  <c r="AI77" i="8" s="1"/>
  <c r="AK77" i="8" s="1"/>
  <c r="AM77" i="8" s="1"/>
  <c r="L77" i="8" s="1"/>
  <c r="X79" i="5"/>
  <c r="W107" i="4"/>
  <c r="N105" i="4"/>
  <c r="M105" i="4"/>
  <c r="I111" i="4"/>
  <c r="J111" i="4" s="1"/>
  <c r="H112" i="4"/>
  <c r="AL78" i="7" l="1"/>
  <c r="AM78" i="7" s="1"/>
  <c r="AN78" i="7" s="1"/>
  <c r="AS78" i="7" s="1"/>
  <c r="Y107" i="4"/>
  <c r="AA107" i="4" s="1"/>
  <c r="L107" i="4" s="1"/>
  <c r="S111" i="4"/>
  <c r="Z111" i="4" s="1"/>
  <c r="R111" i="4"/>
  <c r="V111" i="4" s="1"/>
  <c r="AT77" i="7"/>
  <c r="L77" i="7" s="1"/>
  <c r="N77" i="7" s="1"/>
  <c r="AC78" i="7"/>
  <c r="AD78" i="7" s="1"/>
  <c r="AE78" i="7" s="1"/>
  <c r="AR78" i="7" s="1"/>
  <c r="AT78" i="7" s="1"/>
  <c r="L78" i="7" s="1"/>
  <c r="M78" i="7" s="1"/>
  <c r="M78" i="5"/>
  <c r="N78" i="5"/>
  <c r="H83" i="5"/>
  <c r="I82" i="5"/>
  <c r="J82" i="5" s="1"/>
  <c r="Y79" i="5"/>
  <c r="Z79" i="5"/>
  <c r="T81" i="7"/>
  <c r="Y81" i="7" s="1"/>
  <c r="R81" i="7"/>
  <c r="AQ81" i="7" s="1"/>
  <c r="V81" i="7"/>
  <c r="AH81" i="7" s="1"/>
  <c r="H83" i="7"/>
  <c r="I82" i="7"/>
  <c r="J82" i="7" s="1"/>
  <c r="R81" i="5"/>
  <c r="AF81" i="5" s="1"/>
  <c r="T81" i="5"/>
  <c r="W81" i="5" s="1"/>
  <c r="R81" i="8"/>
  <c r="AG81" i="8" s="1"/>
  <c r="T81" i="8"/>
  <c r="X81" i="8" s="1"/>
  <c r="N77" i="8"/>
  <c r="M77" i="8"/>
  <c r="H83" i="8"/>
  <c r="I82" i="8"/>
  <c r="J82" i="8" s="1"/>
  <c r="M78" i="8"/>
  <c r="N78" i="8"/>
  <c r="AK79" i="7"/>
  <c r="AJ79" i="7"/>
  <c r="Z80" i="7"/>
  <c r="AI80" i="7"/>
  <c r="AA79" i="8"/>
  <c r="Z79" i="8"/>
  <c r="Y80" i="8"/>
  <c r="AB79" i="7"/>
  <c r="AA79" i="7"/>
  <c r="X80" i="5"/>
  <c r="W108" i="4"/>
  <c r="M106" i="4"/>
  <c r="I112" i="4"/>
  <c r="J112" i="4" s="1"/>
  <c r="H113" i="4"/>
  <c r="AA79" i="5" l="1"/>
  <c r="AB79" i="5" s="1"/>
  <c r="AC79" i="5" s="1"/>
  <c r="AG79" i="5" s="1"/>
  <c r="AH79" i="5" s="1"/>
  <c r="L79" i="5" s="1"/>
  <c r="M79" i="5" s="1"/>
  <c r="S112" i="4"/>
  <c r="Z112" i="4" s="1"/>
  <c r="R112" i="4"/>
  <c r="V112" i="4" s="1"/>
  <c r="Y108" i="4"/>
  <c r="AA108" i="4" s="1"/>
  <c r="L108" i="4" s="1"/>
  <c r="M77" i="7"/>
  <c r="N78" i="7"/>
  <c r="AC79" i="7"/>
  <c r="AD79" i="7" s="1"/>
  <c r="AE79" i="7" s="1"/>
  <c r="AR79" i="7" s="1"/>
  <c r="AA80" i="8"/>
  <c r="AB80" i="8" s="1"/>
  <c r="AC80" i="8" s="1"/>
  <c r="AD80" i="8" s="1"/>
  <c r="AH80" i="8" s="1"/>
  <c r="AI80" i="8" s="1"/>
  <c r="AK80" i="8" s="1"/>
  <c r="AM80" i="8" s="1"/>
  <c r="L80" i="8" s="1"/>
  <c r="Z80" i="8"/>
  <c r="AL79" i="7"/>
  <c r="AM79" i="7" s="1"/>
  <c r="AN79" i="7" s="1"/>
  <c r="AS79" i="7" s="1"/>
  <c r="Y81" i="8"/>
  <c r="Z81" i="7"/>
  <c r="AB79" i="8"/>
  <c r="AC79" i="8" s="1"/>
  <c r="AD79" i="8" s="1"/>
  <c r="AH79" i="8" s="1"/>
  <c r="AI79" i="8" s="1"/>
  <c r="AK79" i="8" s="1"/>
  <c r="AM79" i="8" s="1"/>
  <c r="L79" i="8" s="1"/>
  <c r="X81" i="5"/>
  <c r="AK80" i="7"/>
  <c r="AJ80" i="7"/>
  <c r="R82" i="5"/>
  <c r="AF82" i="5" s="1"/>
  <c r="T82" i="5"/>
  <c r="W82" i="5" s="1"/>
  <c r="T82" i="8"/>
  <c r="X82" i="8" s="1"/>
  <c r="R82" i="8"/>
  <c r="AG82" i="8" s="1"/>
  <c r="T82" i="7"/>
  <c r="Y82" i="7" s="1"/>
  <c r="R82" i="7"/>
  <c r="AQ82" i="7" s="1"/>
  <c r="V82" i="7"/>
  <c r="AH82" i="7" s="1"/>
  <c r="I83" i="5"/>
  <c r="J83" i="5" s="1"/>
  <c r="H84" i="5"/>
  <c r="AB80" i="7"/>
  <c r="AA80" i="7"/>
  <c r="I83" i="8"/>
  <c r="J83" i="8" s="1"/>
  <c r="H84" i="8"/>
  <c r="H84" i="7"/>
  <c r="I83" i="7"/>
  <c r="J83" i="7" s="1"/>
  <c r="Y80" i="5"/>
  <c r="Z80" i="5"/>
  <c r="AI81" i="7"/>
  <c r="W109" i="4"/>
  <c r="N107" i="4"/>
  <c r="M107" i="4"/>
  <c r="I113" i="4"/>
  <c r="J113" i="4" s="1"/>
  <c r="H114" i="4"/>
  <c r="AA80" i="5" l="1"/>
  <c r="AB80" i="5" s="1"/>
  <c r="AC80" i="5" s="1"/>
  <c r="AG80" i="5" s="1"/>
  <c r="AH80" i="5" s="1"/>
  <c r="L80" i="5" s="1"/>
  <c r="N80" i="5" s="1"/>
  <c r="N79" i="5"/>
  <c r="Y109" i="4"/>
  <c r="AA109" i="4" s="1"/>
  <c r="L109" i="4" s="1"/>
  <c r="S113" i="4"/>
  <c r="Z113" i="4" s="1"/>
  <c r="R113" i="4"/>
  <c r="V113" i="4" s="1"/>
  <c r="AC80" i="7"/>
  <c r="AD80" i="7" s="1"/>
  <c r="AE80" i="7" s="1"/>
  <c r="AR80" i="7" s="1"/>
  <c r="AT79" i="7"/>
  <c r="L79" i="7" s="1"/>
  <c r="M79" i="7" s="1"/>
  <c r="AL80" i="7"/>
  <c r="AM80" i="7" s="1"/>
  <c r="AN80" i="7" s="1"/>
  <c r="AS80" i="7" s="1"/>
  <c r="I84" i="7"/>
  <c r="J84" i="7" s="1"/>
  <c r="H85" i="7"/>
  <c r="H85" i="8"/>
  <c r="I84" i="8"/>
  <c r="J84" i="8" s="1"/>
  <c r="AB81" i="7"/>
  <c r="AA81" i="7"/>
  <c r="T83" i="8"/>
  <c r="X83" i="8" s="1"/>
  <c r="R83" i="8"/>
  <c r="AG83" i="8" s="1"/>
  <c r="Z82" i="7"/>
  <c r="AI82" i="7"/>
  <c r="AK81" i="7"/>
  <c r="AJ81" i="7"/>
  <c r="AA81" i="8"/>
  <c r="Z81" i="8"/>
  <c r="Y82" i="8"/>
  <c r="Y81" i="5"/>
  <c r="Z81" i="5"/>
  <c r="M79" i="8"/>
  <c r="N79" i="8"/>
  <c r="N80" i="8"/>
  <c r="M80" i="8"/>
  <c r="I84" i="5"/>
  <c r="J84" i="5" s="1"/>
  <c r="H85" i="5"/>
  <c r="X82" i="5"/>
  <c r="R83" i="7"/>
  <c r="AQ83" i="7" s="1"/>
  <c r="V83" i="7"/>
  <c r="AH83" i="7" s="1"/>
  <c r="T83" i="7"/>
  <c r="Y83" i="7" s="1"/>
  <c r="T83" i="5"/>
  <c r="W83" i="5" s="1"/>
  <c r="R83" i="5"/>
  <c r="AF83" i="5" s="1"/>
  <c r="N108" i="4"/>
  <c r="M108" i="4"/>
  <c r="W110" i="4"/>
  <c r="I114" i="4"/>
  <c r="J114" i="4" s="1"/>
  <c r="H115" i="4"/>
  <c r="AB81" i="8" l="1"/>
  <c r="AC81" i="8" s="1"/>
  <c r="AD81" i="8" s="1"/>
  <c r="AH81" i="8" s="1"/>
  <c r="AI81" i="8" s="1"/>
  <c r="AK81" i="8" s="1"/>
  <c r="AM81" i="8" s="1"/>
  <c r="L81" i="8" s="1"/>
  <c r="M81" i="8" s="1"/>
  <c r="M80" i="5"/>
  <c r="Y110" i="4"/>
  <c r="AA110" i="4" s="1"/>
  <c r="L110" i="4" s="1"/>
  <c r="N110" i="4" s="1"/>
  <c r="S114" i="4"/>
  <c r="Z114" i="4" s="1"/>
  <c r="R114" i="4"/>
  <c r="V114" i="4" s="1"/>
  <c r="N79" i="7"/>
  <c r="AT80" i="7"/>
  <c r="L80" i="7" s="1"/>
  <c r="N80" i="7" s="1"/>
  <c r="AL81" i="7"/>
  <c r="AM81" i="7" s="1"/>
  <c r="AN81" i="7" s="1"/>
  <c r="AS81" i="7" s="1"/>
  <c r="AA81" i="5"/>
  <c r="AB81" i="5" s="1"/>
  <c r="AC81" i="5" s="1"/>
  <c r="AG81" i="5" s="1"/>
  <c r="AH81" i="5" s="1"/>
  <c r="L81" i="5" s="1"/>
  <c r="M81" i="5" s="1"/>
  <c r="AC81" i="7"/>
  <c r="AD81" i="7" s="1"/>
  <c r="AE81" i="7" s="1"/>
  <c r="AR81" i="7" s="1"/>
  <c r="T84" i="5"/>
  <c r="W84" i="5" s="1"/>
  <c r="R84" i="5"/>
  <c r="AF84" i="5" s="1"/>
  <c r="Z82" i="8"/>
  <c r="AA82" i="8"/>
  <c r="AK82" i="7"/>
  <c r="AJ82" i="7"/>
  <c r="AI83" i="7"/>
  <c r="R84" i="8"/>
  <c r="AG84" i="8" s="1"/>
  <c r="T84" i="8"/>
  <c r="X84" i="8" s="1"/>
  <c r="Z83" i="7"/>
  <c r="Z82" i="5"/>
  <c r="Y82" i="5"/>
  <c r="AB82" i="7"/>
  <c r="AA82" i="7"/>
  <c r="H86" i="8"/>
  <c r="I85" i="8"/>
  <c r="J85" i="8" s="1"/>
  <c r="X83" i="5"/>
  <c r="Y83" i="8"/>
  <c r="I85" i="5"/>
  <c r="J85" i="5" s="1"/>
  <c r="H86" i="5"/>
  <c r="H86" i="7"/>
  <c r="I85" i="7"/>
  <c r="J85" i="7" s="1"/>
  <c r="R84" i="7"/>
  <c r="AQ84" i="7" s="1"/>
  <c r="V84" i="7"/>
  <c r="AH84" i="7" s="1"/>
  <c r="T84" i="7"/>
  <c r="Y84" i="7" s="1"/>
  <c r="W111" i="4"/>
  <c r="N109" i="4"/>
  <c r="M109" i="4"/>
  <c r="I115" i="4"/>
  <c r="J115" i="4" s="1"/>
  <c r="H116" i="4"/>
  <c r="N81" i="8" l="1"/>
  <c r="AC82" i="7"/>
  <c r="AD82" i="7" s="1"/>
  <c r="AE82" i="7" s="1"/>
  <c r="AR82" i="7" s="1"/>
  <c r="S115" i="4"/>
  <c r="Z115" i="4" s="1"/>
  <c r="R115" i="4"/>
  <c r="V115" i="4" s="1"/>
  <c r="Y111" i="4"/>
  <c r="AA111" i="4" s="1"/>
  <c r="L111" i="4" s="1"/>
  <c r="AT81" i="7"/>
  <c r="L81" i="7" s="1"/>
  <c r="M81" i="7" s="1"/>
  <c r="AL82" i="7"/>
  <c r="AM82" i="7" s="1"/>
  <c r="AN82" i="7" s="1"/>
  <c r="AS82" i="7" s="1"/>
  <c r="AT82" i="7" s="1"/>
  <c r="L82" i="7" s="1"/>
  <c r="M80" i="7"/>
  <c r="AA82" i="5"/>
  <c r="AB82" i="5" s="1"/>
  <c r="AC82" i="5" s="1"/>
  <c r="AG82" i="5" s="1"/>
  <c r="AH82" i="5" s="1"/>
  <c r="L82" i="5" s="1"/>
  <c r="N82" i="5" s="1"/>
  <c r="N81" i="5"/>
  <c r="V85" i="7"/>
  <c r="AH85" i="7" s="1"/>
  <c r="T85" i="7"/>
  <c r="Y85" i="7" s="1"/>
  <c r="R85" i="7"/>
  <c r="AQ85" i="7" s="1"/>
  <c r="T85" i="8"/>
  <c r="X85" i="8" s="1"/>
  <c r="R85" i="8"/>
  <c r="AG85" i="8" s="1"/>
  <c r="AB82" i="8"/>
  <c r="AC82" i="8" s="1"/>
  <c r="AD82" i="8" s="1"/>
  <c r="AH82" i="8" s="1"/>
  <c r="AI82" i="8" s="1"/>
  <c r="AK82" i="8" s="1"/>
  <c r="AM82" i="8" s="1"/>
  <c r="L82" i="8" s="1"/>
  <c r="AB83" i="7"/>
  <c r="AA83" i="7"/>
  <c r="H87" i="7"/>
  <c r="I86" i="7"/>
  <c r="J86" i="7" s="1"/>
  <c r="H87" i="8"/>
  <c r="I86" i="8"/>
  <c r="J86" i="8" s="1"/>
  <c r="Z83" i="5"/>
  <c r="Y83" i="5"/>
  <c r="Z84" i="7"/>
  <c r="H87" i="5"/>
  <c r="I86" i="5"/>
  <c r="J86" i="5" s="1"/>
  <c r="Y84" i="8"/>
  <c r="AI84" i="7"/>
  <c r="T85" i="5"/>
  <c r="W85" i="5" s="1"/>
  <c r="R85" i="5"/>
  <c r="AF85" i="5" s="1"/>
  <c r="AA83" i="8"/>
  <c r="Z83" i="8"/>
  <c r="X84" i="5"/>
  <c r="AK83" i="7"/>
  <c r="AJ83" i="7"/>
  <c r="W112" i="4"/>
  <c r="M110" i="4"/>
  <c r="I116" i="4"/>
  <c r="J116" i="4" s="1"/>
  <c r="AB83" i="8" l="1"/>
  <c r="AC83" i="8" s="1"/>
  <c r="AD83" i="8" s="1"/>
  <c r="AH83" i="8" s="1"/>
  <c r="AI83" i="8" s="1"/>
  <c r="AK83" i="8" s="1"/>
  <c r="AM83" i="8" s="1"/>
  <c r="L83" i="8" s="1"/>
  <c r="M83" i="8" s="1"/>
  <c r="N81" i="7"/>
  <c r="S116" i="4"/>
  <c r="Z116" i="4" s="1"/>
  <c r="R116" i="4"/>
  <c r="V116" i="4" s="1"/>
  <c r="Y112" i="4"/>
  <c r="AA112" i="4" s="1"/>
  <c r="L112" i="4" s="1"/>
  <c r="N82" i="7"/>
  <c r="M82" i="7"/>
  <c r="M82" i="5"/>
  <c r="Z84" i="5"/>
  <c r="Y84" i="5"/>
  <c r="AA84" i="7"/>
  <c r="AB84" i="7"/>
  <c r="AC84" i="7" s="1"/>
  <c r="AD84" i="7" s="1"/>
  <c r="AE84" i="7" s="1"/>
  <c r="AR84" i="7" s="1"/>
  <c r="AC83" i="7"/>
  <c r="AD83" i="7" s="1"/>
  <c r="AE83" i="7" s="1"/>
  <c r="AR83" i="7" s="1"/>
  <c r="AA83" i="5"/>
  <c r="AB83" i="5" s="1"/>
  <c r="AC83" i="5" s="1"/>
  <c r="AG83" i="5" s="1"/>
  <c r="AH83" i="5" s="1"/>
  <c r="L83" i="5" s="1"/>
  <c r="AA84" i="8"/>
  <c r="Z84" i="8"/>
  <c r="T86" i="8"/>
  <c r="X86" i="8" s="1"/>
  <c r="R86" i="8"/>
  <c r="AG86" i="8" s="1"/>
  <c r="Y85" i="8"/>
  <c r="I87" i="8"/>
  <c r="J87" i="8" s="1"/>
  <c r="H88" i="8"/>
  <c r="AL83" i="7"/>
  <c r="AM83" i="7" s="1"/>
  <c r="AN83" i="7" s="1"/>
  <c r="AS83" i="7" s="1"/>
  <c r="X85" i="5"/>
  <c r="R86" i="5"/>
  <c r="AF86" i="5" s="1"/>
  <c r="T86" i="5"/>
  <c r="W86" i="5" s="1"/>
  <c r="V86" i="7"/>
  <c r="AH86" i="7" s="1"/>
  <c r="T86" i="7"/>
  <c r="Y86" i="7" s="1"/>
  <c r="R86" i="7"/>
  <c r="AQ86" i="7" s="1"/>
  <c r="Z85" i="7"/>
  <c r="N82" i="8"/>
  <c r="M82" i="8"/>
  <c r="AJ84" i="7"/>
  <c r="AK84" i="7"/>
  <c r="I87" i="5"/>
  <c r="J87" i="5" s="1"/>
  <c r="H88" i="5"/>
  <c r="H88" i="7"/>
  <c r="I87" i="7"/>
  <c r="J87" i="7" s="1"/>
  <c r="AI85" i="7"/>
  <c r="W113" i="4"/>
  <c r="M111" i="4"/>
  <c r="N111" i="4"/>
  <c r="N83" i="8" l="1"/>
  <c r="M112" i="4"/>
  <c r="N112" i="4"/>
  <c r="Y113" i="4"/>
  <c r="AA113" i="4" s="1"/>
  <c r="L113" i="4" s="1"/>
  <c r="N113" i="4" s="1"/>
  <c r="AA84" i="5"/>
  <c r="AB84" i="5" s="1"/>
  <c r="AC84" i="5" s="1"/>
  <c r="AG84" i="5" s="1"/>
  <c r="AH84" i="5" s="1"/>
  <c r="L84" i="5" s="1"/>
  <c r="M84" i="5" s="1"/>
  <c r="Z85" i="8"/>
  <c r="AA85" i="8"/>
  <c r="X86" i="5"/>
  <c r="N83" i="5"/>
  <c r="M83" i="5"/>
  <c r="Y85" i="5"/>
  <c r="Z85" i="5"/>
  <c r="Y86" i="8"/>
  <c r="AT83" i="7"/>
  <c r="L83" i="7" s="1"/>
  <c r="AB84" i="8"/>
  <c r="AC84" i="8" s="1"/>
  <c r="AD84" i="8" s="1"/>
  <c r="AH84" i="8" s="1"/>
  <c r="AI84" i="8" s="1"/>
  <c r="AK84" i="8" s="1"/>
  <c r="AM84" i="8" s="1"/>
  <c r="L84" i="8" s="1"/>
  <c r="AJ85" i="7"/>
  <c r="AK85" i="7"/>
  <c r="V87" i="7"/>
  <c r="AH87" i="7" s="1"/>
  <c r="T87" i="7"/>
  <c r="Y87" i="7" s="1"/>
  <c r="R87" i="7"/>
  <c r="AQ87" i="7" s="1"/>
  <c r="H89" i="7"/>
  <c r="I88" i="7"/>
  <c r="J88" i="7" s="1"/>
  <c r="AB85" i="7"/>
  <c r="AA85" i="7"/>
  <c r="I88" i="5"/>
  <c r="J88" i="5" s="1"/>
  <c r="H89" i="5"/>
  <c r="T87" i="5"/>
  <c r="W87" i="5" s="1"/>
  <c r="R87" i="5"/>
  <c r="AF87" i="5" s="1"/>
  <c r="Z86" i="7"/>
  <c r="H89" i="8"/>
  <c r="I88" i="8"/>
  <c r="J88" i="8" s="1"/>
  <c r="AL84" i="7"/>
  <c r="AM84" i="7" s="1"/>
  <c r="AN84" i="7" s="1"/>
  <c r="AS84" i="7" s="1"/>
  <c r="AT84" i="7" s="1"/>
  <c r="L84" i="7" s="1"/>
  <c r="AI86" i="7"/>
  <c r="T87" i="8"/>
  <c r="X87" i="8" s="1"/>
  <c r="R87" i="8"/>
  <c r="AG87" i="8" s="1"/>
  <c r="W114" i="4"/>
  <c r="AB85" i="8" l="1"/>
  <c r="AC85" i="8" s="1"/>
  <c r="AD85" i="8" s="1"/>
  <c r="AH85" i="8" s="1"/>
  <c r="AI85" i="8" s="1"/>
  <c r="AK85" i="8" s="1"/>
  <c r="AM85" i="8" s="1"/>
  <c r="L85" i="8" s="1"/>
  <c r="N85" i="8" s="1"/>
  <c r="AA85" i="5"/>
  <c r="AB85" i="5" s="1"/>
  <c r="AC85" i="5" s="1"/>
  <c r="AG85" i="5" s="1"/>
  <c r="AH85" i="5" s="1"/>
  <c r="L85" i="5" s="1"/>
  <c r="N85" i="5" s="1"/>
  <c r="Y114" i="4"/>
  <c r="AA114" i="4" s="1"/>
  <c r="L114" i="4" s="1"/>
  <c r="N84" i="5"/>
  <c r="N84" i="7"/>
  <c r="M84" i="7"/>
  <c r="N84" i="8"/>
  <c r="M84" i="8"/>
  <c r="AC85" i="7"/>
  <c r="AD85" i="7" s="1"/>
  <c r="AE85" i="7" s="1"/>
  <c r="AR85" i="7" s="1"/>
  <c r="AB86" i="7"/>
  <c r="AA86" i="7"/>
  <c r="V88" i="7"/>
  <c r="AH88" i="7" s="1"/>
  <c r="T88" i="7"/>
  <c r="Y88" i="7" s="1"/>
  <c r="R88" i="7"/>
  <c r="AQ88" i="7" s="1"/>
  <c r="Y87" i="8"/>
  <c r="H90" i="7"/>
  <c r="I89" i="7"/>
  <c r="J89" i="7" s="1"/>
  <c r="N83" i="7"/>
  <c r="M83" i="7"/>
  <c r="Z86" i="5"/>
  <c r="AA86" i="5" s="1"/>
  <c r="AB86" i="5" s="1"/>
  <c r="AC86" i="5" s="1"/>
  <c r="AG86" i="5" s="1"/>
  <c r="AH86" i="5" s="1"/>
  <c r="L86" i="5" s="1"/>
  <c r="Y86" i="5"/>
  <c r="AK86" i="7"/>
  <c r="AL86" i="7" s="1"/>
  <c r="AM86" i="7" s="1"/>
  <c r="AN86" i="7" s="1"/>
  <c r="AS86" i="7" s="1"/>
  <c r="AJ86" i="7"/>
  <c r="X87" i="5"/>
  <c r="Z87" i="7"/>
  <c r="H90" i="8"/>
  <c r="I89" i="8"/>
  <c r="J89" i="8" s="1"/>
  <c r="Z86" i="8"/>
  <c r="AA86" i="8"/>
  <c r="I89" i="5"/>
  <c r="J89" i="5" s="1"/>
  <c r="H90" i="5"/>
  <c r="AI87" i="7"/>
  <c r="R88" i="8"/>
  <c r="AG88" i="8" s="1"/>
  <c r="T88" i="8"/>
  <c r="X88" i="8" s="1"/>
  <c r="R88" i="5"/>
  <c r="AF88" i="5" s="1"/>
  <c r="T88" i="5"/>
  <c r="W88" i="5" s="1"/>
  <c r="AL85" i="7"/>
  <c r="AM85" i="7" s="1"/>
  <c r="AN85" i="7" s="1"/>
  <c r="AS85" i="7" s="1"/>
  <c r="W115" i="4"/>
  <c r="M113" i="4"/>
  <c r="M85" i="8" l="1"/>
  <c r="M85" i="5"/>
  <c r="Y115" i="4"/>
  <c r="AA115" i="4" s="1"/>
  <c r="L115" i="4" s="1"/>
  <c r="T89" i="7"/>
  <c r="Y89" i="7" s="1"/>
  <c r="R89" i="7"/>
  <c r="AQ89" i="7" s="1"/>
  <c r="V89" i="7"/>
  <c r="AH89" i="7" s="1"/>
  <c r="R89" i="8"/>
  <c r="AG89" i="8" s="1"/>
  <c r="T89" i="8"/>
  <c r="X89" i="8" s="1"/>
  <c r="Y87" i="5"/>
  <c r="Z87" i="5"/>
  <c r="I90" i="7"/>
  <c r="J90" i="7" s="1"/>
  <c r="H91" i="7"/>
  <c r="AC86" i="7"/>
  <c r="AD86" i="7" s="1"/>
  <c r="AE86" i="7" s="1"/>
  <c r="AR86" i="7" s="1"/>
  <c r="AT86" i="7" s="1"/>
  <c r="L86" i="7" s="1"/>
  <c r="AK87" i="7"/>
  <c r="AJ87" i="7"/>
  <c r="I90" i="8"/>
  <c r="J90" i="8" s="1"/>
  <c r="H91" i="8"/>
  <c r="AA87" i="8"/>
  <c r="Z87" i="8"/>
  <c r="AT85" i="7"/>
  <c r="L85" i="7" s="1"/>
  <c r="R89" i="5"/>
  <c r="AF89" i="5" s="1"/>
  <c r="T89" i="5"/>
  <c r="W89" i="5" s="1"/>
  <c r="N86" i="5"/>
  <c r="M86" i="5"/>
  <c r="Z88" i="7"/>
  <c r="H91" i="5"/>
  <c r="I90" i="5"/>
  <c r="J90" i="5" s="1"/>
  <c r="X88" i="5"/>
  <c r="AB87" i="7"/>
  <c r="AA87" i="7"/>
  <c r="Y88" i="8"/>
  <c r="AB86" i="8"/>
  <c r="AC86" i="8" s="1"/>
  <c r="AD86" i="8" s="1"/>
  <c r="AH86" i="8" s="1"/>
  <c r="AI86" i="8" s="1"/>
  <c r="AK86" i="8" s="1"/>
  <c r="AM86" i="8" s="1"/>
  <c r="L86" i="8" s="1"/>
  <c r="AI88" i="7"/>
  <c r="W116" i="4"/>
  <c r="M114" i="4"/>
  <c r="N114" i="4"/>
  <c r="Y116" i="4" l="1"/>
  <c r="AA116" i="4" s="1"/>
  <c r="L116" i="4" s="1"/>
  <c r="AA87" i="5"/>
  <c r="AB87" i="5" s="1"/>
  <c r="AC87" i="5" s="1"/>
  <c r="AG87" i="5" s="1"/>
  <c r="AH87" i="5" s="1"/>
  <c r="L87" i="5" s="1"/>
  <c r="M87" i="5" s="1"/>
  <c r="V90" i="7"/>
  <c r="AH90" i="7" s="1"/>
  <c r="T90" i="7"/>
  <c r="Y90" i="7" s="1"/>
  <c r="R90" i="7"/>
  <c r="AQ90" i="7" s="1"/>
  <c r="AB87" i="8"/>
  <c r="AC87" i="8" s="1"/>
  <c r="AD87" i="8" s="1"/>
  <c r="AH87" i="8" s="1"/>
  <c r="AI87" i="8" s="1"/>
  <c r="AK87" i="8" s="1"/>
  <c r="AM87" i="8" s="1"/>
  <c r="L87" i="8" s="1"/>
  <c r="I91" i="8"/>
  <c r="J91" i="8" s="1"/>
  <c r="H92" i="8"/>
  <c r="AC87" i="7"/>
  <c r="AD87" i="7" s="1"/>
  <c r="AE87" i="7" s="1"/>
  <c r="AR87" i="7" s="1"/>
  <c r="Y88" i="5"/>
  <c r="Z88" i="5"/>
  <c r="T90" i="8"/>
  <c r="X90" i="8" s="1"/>
  <c r="R90" i="8"/>
  <c r="AG90" i="8" s="1"/>
  <c r="Y89" i="8"/>
  <c r="AK88" i="7"/>
  <c r="AJ88" i="7"/>
  <c r="R90" i="5"/>
  <c r="AF90" i="5" s="1"/>
  <c r="T90" i="5"/>
  <c r="W90" i="5" s="1"/>
  <c r="N86" i="8"/>
  <c r="M86" i="8"/>
  <c r="I91" i="5"/>
  <c r="J91" i="5" s="1"/>
  <c r="H92" i="5"/>
  <c r="X89" i="5"/>
  <c r="AL87" i="7"/>
  <c r="AM87" i="7" s="1"/>
  <c r="AN87" i="7" s="1"/>
  <c r="AS87" i="7" s="1"/>
  <c r="AI89" i="7"/>
  <c r="N86" i="7"/>
  <c r="M86" i="7"/>
  <c r="AA88" i="8"/>
  <c r="Z88" i="8"/>
  <c r="AB88" i="7"/>
  <c r="AA88" i="7"/>
  <c r="N85" i="7"/>
  <c r="M85" i="7"/>
  <c r="H92" i="7"/>
  <c r="I91" i="7"/>
  <c r="J91" i="7" s="1"/>
  <c r="Z89" i="7"/>
  <c r="M115" i="4"/>
  <c r="N115" i="4"/>
  <c r="AB88" i="8" l="1"/>
  <c r="AC88" i="8" s="1"/>
  <c r="AD88" i="8" s="1"/>
  <c r="AH88" i="8" s="1"/>
  <c r="AI88" i="8" s="1"/>
  <c r="AK88" i="8" s="1"/>
  <c r="AM88" i="8" s="1"/>
  <c r="L88" i="8" s="1"/>
  <c r="M88" i="8" s="1"/>
  <c r="AL88" i="7"/>
  <c r="AM88" i="7" s="1"/>
  <c r="AN88" i="7" s="1"/>
  <c r="AS88" i="7" s="1"/>
  <c r="AA88" i="5"/>
  <c r="AB88" i="5" s="1"/>
  <c r="AC88" i="5" s="1"/>
  <c r="AG88" i="5" s="1"/>
  <c r="AH88" i="5" s="1"/>
  <c r="L88" i="5" s="1"/>
  <c r="N88" i="5" s="1"/>
  <c r="N87" i="5"/>
  <c r="H93" i="8"/>
  <c r="I92" i="8"/>
  <c r="J92" i="8" s="1"/>
  <c r="T91" i="5"/>
  <c r="W91" i="5" s="1"/>
  <c r="R91" i="5"/>
  <c r="AF91" i="5" s="1"/>
  <c r="AA89" i="8"/>
  <c r="Z89" i="8"/>
  <c r="R91" i="8"/>
  <c r="AG91" i="8" s="1"/>
  <c r="T91" i="8"/>
  <c r="X91" i="8" s="1"/>
  <c r="M87" i="8"/>
  <c r="N87" i="8"/>
  <c r="H93" i="7"/>
  <c r="I92" i="7"/>
  <c r="J92" i="7" s="1"/>
  <c r="T91" i="7"/>
  <c r="Y91" i="7" s="1"/>
  <c r="R91" i="7"/>
  <c r="AQ91" i="7" s="1"/>
  <c r="V91" i="7"/>
  <c r="AH91" i="7" s="1"/>
  <c r="H93" i="5"/>
  <c r="I92" i="5"/>
  <c r="J92" i="5" s="1"/>
  <c r="AC88" i="7"/>
  <c r="AD88" i="7" s="1"/>
  <c r="AE88" i="7" s="1"/>
  <c r="AR88" i="7" s="1"/>
  <c r="AK89" i="7"/>
  <c r="AJ89" i="7"/>
  <c r="Y90" i="8"/>
  <c r="Z90" i="7"/>
  <c r="X90" i="5"/>
  <c r="AI90" i="7"/>
  <c r="AB89" i="7"/>
  <c r="AA89" i="7"/>
  <c r="Y89" i="5"/>
  <c r="Z89" i="5"/>
  <c r="AA89" i="5" s="1"/>
  <c r="AB89" i="5" s="1"/>
  <c r="AC89" i="5" s="1"/>
  <c r="AG89" i="5" s="1"/>
  <c r="AH89" i="5" s="1"/>
  <c r="L89" i="5" s="1"/>
  <c r="AT87" i="7"/>
  <c r="L87" i="7" s="1"/>
  <c r="N116" i="4"/>
  <c r="M116" i="4"/>
  <c r="AT88" i="7" l="1"/>
  <c r="L88" i="7" s="1"/>
  <c r="M88" i="7" s="1"/>
  <c r="N88" i="8"/>
  <c r="AL89" i="7"/>
  <c r="AM89" i="7" s="1"/>
  <c r="AN89" i="7" s="1"/>
  <c r="AS89" i="7" s="1"/>
  <c r="AB89" i="8"/>
  <c r="AC89" i="8" s="1"/>
  <c r="AD89" i="8" s="1"/>
  <c r="AH89" i="8" s="1"/>
  <c r="AI89" i="8" s="1"/>
  <c r="AK89" i="8" s="1"/>
  <c r="AM89" i="8" s="1"/>
  <c r="L89" i="8" s="1"/>
  <c r="N89" i="8" s="1"/>
  <c r="AC89" i="7"/>
  <c r="AD89" i="7" s="1"/>
  <c r="AE89" i="7" s="1"/>
  <c r="AR89" i="7" s="1"/>
  <c r="M88" i="5"/>
  <c r="Y91" i="8"/>
  <c r="Z90" i="8"/>
  <c r="AA90" i="8"/>
  <c r="Z91" i="7"/>
  <c r="M87" i="7"/>
  <c r="N87" i="7"/>
  <c r="AK90" i="7"/>
  <c r="AJ90" i="7"/>
  <c r="V92" i="7"/>
  <c r="AH92" i="7" s="1"/>
  <c r="T92" i="7"/>
  <c r="Y92" i="7" s="1"/>
  <c r="R92" i="7"/>
  <c r="AQ92" i="7" s="1"/>
  <c r="Z90" i="5"/>
  <c r="Y90" i="5"/>
  <c r="T92" i="5"/>
  <c r="W92" i="5" s="1"/>
  <c r="R92" i="5"/>
  <c r="AF92" i="5" s="1"/>
  <c r="H94" i="7"/>
  <c r="I93" i="7"/>
  <c r="J93" i="7" s="1"/>
  <c r="X91" i="5"/>
  <c r="N89" i="5"/>
  <c r="M89" i="5"/>
  <c r="AB90" i="7"/>
  <c r="AA90" i="7"/>
  <c r="H94" i="5"/>
  <c r="I93" i="5"/>
  <c r="J93" i="5" s="1"/>
  <c r="R92" i="8"/>
  <c r="AG92" i="8" s="1"/>
  <c r="T92" i="8"/>
  <c r="X92" i="8" s="1"/>
  <c r="AI91" i="7"/>
  <c r="H94" i="8"/>
  <c r="I93" i="8"/>
  <c r="J93" i="8" s="1"/>
  <c r="AB90" i="8" l="1"/>
  <c r="AC90" i="8" s="1"/>
  <c r="AD90" i="8" s="1"/>
  <c r="AH90" i="8" s="1"/>
  <c r="AI90" i="8" s="1"/>
  <c r="AK90" i="8" s="1"/>
  <c r="AM90" i="8" s="1"/>
  <c r="L90" i="8" s="1"/>
  <c r="M90" i="8" s="1"/>
  <c r="N88" i="7"/>
  <c r="AT89" i="7"/>
  <c r="L89" i="7" s="1"/>
  <c r="M89" i="7" s="1"/>
  <c r="M89" i="8"/>
  <c r="AC90" i="7"/>
  <c r="AD90" i="7" s="1"/>
  <c r="AE90" i="7" s="1"/>
  <c r="AR90" i="7" s="1"/>
  <c r="X92" i="5"/>
  <c r="AJ91" i="7"/>
  <c r="AK91" i="7"/>
  <c r="AL91" i="7" s="1"/>
  <c r="AM91" i="7" s="1"/>
  <c r="AN91" i="7" s="1"/>
  <c r="AS91" i="7" s="1"/>
  <c r="H95" i="8"/>
  <c r="I94" i="8"/>
  <c r="J94" i="8" s="1"/>
  <c r="AA90" i="5"/>
  <c r="AB90" i="5" s="1"/>
  <c r="AC90" i="5" s="1"/>
  <c r="AG90" i="5" s="1"/>
  <c r="AH90" i="5" s="1"/>
  <c r="L90" i="5" s="1"/>
  <c r="AA91" i="7"/>
  <c r="AB91" i="7"/>
  <c r="AL90" i="7"/>
  <c r="AM90" i="7" s="1"/>
  <c r="AN90" i="7" s="1"/>
  <c r="AS90" i="7" s="1"/>
  <c r="Z91" i="5"/>
  <c r="Y91" i="5"/>
  <c r="R93" i="5"/>
  <c r="AF93" i="5" s="1"/>
  <c r="T93" i="5"/>
  <c r="W93" i="5" s="1"/>
  <c r="R93" i="7"/>
  <c r="AQ93" i="7" s="1"/>
  <c r="V93" i="7"/>
  <c r="AH93" i="7" s="1"/>
  <c r="T93" i="7"/>
  <c r="Y93" i="7" s="1"/>
  <c r="Z92" i="7"/>
  <c r="Y92" i="8"/>
  <c r="T93" i="8"/>
  <c r="X93" i="8" s="1"/>
  <c r="R93" i="8"/>
  <c r="AG93" i="8" s="1"/>
  <c r="H95" i="5"/>
  <c r="I94" i="5"/>
  <c r="J94" i="5" s="1"/>
  <c r="H95" i="7"/>
  <c r="I94" i="7"/>
  <c r="J94" i="7" s="1"/>
  <c r="AI92" i="7"/>
  <c r="AA91" i="8"/>
  <c r="Z91" i="8"/>
  <c r="AA91" i="5" l="1"/>
  <c r="AB91" i="5" s="1"/>
  <c r="AC91" i="5" s="1"/>
  <c r="AG91" i="5" s="1"/>
  <c r="AH91" i="5" s="1"/>
  <c r="L91" i="5" s="1"/>
  <c r="N91" i="5" s="1"/>
  <c r="N90" i="8"/>
  <c r="N89" i="7"/>
  <c r="I95" i="5"/>
  <c r="J95" i="5" s="1"/>
  <c r="H96" i="5"/>
  <c r="AI93" i="7"/>
  <c r="T94" i="8"/>
  <c r="X94" i="8" s="1"/>
  <c r="R94" i="8"/>
  <c r="AG94" i="8" s="1"/>
  <c r="AB91" i="8"/>
  <c r="AC91" i="8" s="1"/>
  <c r="AD91" i="8" s="1"/>
  <c r="AH91" i="8" s="1"/>
  <c r="AI91" i="8" s="1"/>
  <c r="AK91" i="8" s="1"/>
  <c r="AM91" i="8" s="1"/>
  <c r="L91" i="8" s="1"/>
  <c r="Y93" i="8"/>
  <c r="H96" i="8"/>
  <c r="I95" i="8"/>
  <c r="J95" i="8" s="1"/>
  <c r="X93" i="5"/>
  <c r="Z93" i="7"/>
  <c r="AA92" i="8"/>
  <c r="Z92" i="8"/>
  <c r="AC91" i="7"/>
  <c r="AD91" i="7" s="1"/>
  <c r="AE91" i="7" s="1"/>
  <c r="AR91" i="7" s="1"/>
  <c r="AT91" i="7" s="1"/>
  <c r="L91" i="7" s="1"/>
  <c r="H96" i="7"/>
  <c r="I95" i="7"/>
  <c r="J95" i="7" s="1"/>
  <c r="AK92" i="7"/>
  <c r="AJ92" i="7"/>
  <c r="T94" i="7"/>
  <c r="Y94" i="7" s="1"/>
  <c r="R94" i="7"/>
  <c r="AQ94" i="7" s="1"/>
  <c r="V94" i="7"/>
  <c r="AH94" i="7" s="1"/>
  <c r="Z92" i="5"/>
  <c r="AA92" i="5" s="1"/>
  <c r="AB92" i="5" s="1"/>
  <c r="AC92" i="5" s="1"/>
  <c r="AG92" i="5" s="1"/>
  <c r="AH92" i="5" s="1"/>
  <c r="L92" i="5" s="1"/>
  <c r="Y92" i="5"/>
  <c r="N90" i="5"/>
  <c r="M90" i="5"/>
  <c r="R94" i="5"/>
  <c r="AF94" i="5" s="1"/>
  <c r="T94" i="5"/>
  <c r="W94" i="5" s="1"/>
  <c r="AB92" i="7"/>
  <c r="AA92" i="7"/>
  <c r="AT90" i="7"/>
  <c r="L90" i="7" s="1"/>
  <c r="M91" i="5" l="1"/>
  <c r="AL92" i="7"/>
  <c r="AM92" i="7" s="1"/>
  <c r="AN92" i="7" s="1"/>
  <c r="AS92" i="7" s="1"/>
  <c r="AB92" i="8"/>
  <c r="AC92" i="8" s="1"/>
  <c r="AD92" i="8" s="1"/>
  <c r="AH92" i="8" s="1"/>
  <c r="AI92" i="8" s="1"/>
  <c r="AK92" i="8" s="1"/>
  <c r="AM92" i="8" s="1"/>
  <c r="L92" i="8" s="1"/>
  <c r="N92" i="8" s="1"/>
  <c r="AC92" i="7"/>
  <c r="AD92" i="7" s="1"/>
  <c r="AE92" i="7" s="1"/>
  <c r="AR92" i="7" s="1"/>
  <c r="AT92" i="7" s="1"/>
  <c r="L92" i="7" s="1"/>
  <c r="N90" i="7"/>
  <c r="M90" i="7"/>
  <c r="V95" i="7"/>
  <c r="AH95" i="7" s="1"/>
  <c r="T95" i="7"/>
  <c r="Y95" i="7" s="1"/>
  <c r="R95" i="7"/>
  <c r="AQ95" i="7" s="1"/>
  <c r="Z93" i="5"/>
  <c r="Y93" i="5"/>
  <c r="N91" i="8"/>
  <c r="M91" i="8"/>
  <c r="H97" i="7"/>
  <c r="I96" i="7"/>
  <c r="J96" i="7" s="1"/>
  <c r="Y94" i="8"/>
  <c r="N91" i="7"/>
  <c r="M91" i="7"/>
  <c r="T95" i="8"/>
  <c r="X95" i="8" s="1"/>
  <c r="R95" i="8"/>
  <c r="AG95" i="8" s="1"/>
  <c r="AJ93" i="7"/>
  <c r="AK93" i="7"/>
  <c r="M92" i="5"/>
  <c r="N92" i="5"/>
  <c r="X94" i="5"/>
  <c r="AI94" i="7"/>
  <c r="H97" i="8"/>
  <c r="I96" i="8"/>
  <c r="J96" i="8" s="1"/>
  <c r="AA93" i="7"/>
  <c r="AB93" i="7"/>
  <c r="AC93" i="7" s="1"/>
  <c r="AD93" i="7" s="1"/>
  <c r="AE93" i="7" s="1"/>
  <c r="AR93" i="7" s="1"/>
  <c r="I96" i="5"/>
  <c r="J96" i="5" s="1"/>
  <c r="H97" i="5"/>
  <c r="Z94" i="7"/>
  <c r="Z93" i="8"/>
  <c r="AA93" i="8"/>
  <c r="T95" i="5"/>
  <c r="W95" i="5" s="1"/>
  <c r="R95" i="5"/>
  <c r="AF95" i="5" s="1"/>
  <c r="M92" i="8" l="1"/>
  <c r="AA93" i="5"/>
  <c r="AB93" i="5" s="1"/>
  <c r="AC93" i="5" s="1"/>
  <c r="AG93" i="5" s="1"/>
  <c r="AH93" i="5" s="1"/>
  <c r="L93" i="5" s="1"/>
  <c r="N93" i="5" s="1"/>
  <c r="AB94" i="7"/>
  <c r="AA94" i="7"/>
  <c r="M92" i="7"/>
  <c r="N92" i="7"/>
  <c r="AA94" i="8"/>
  <c r="Z94" i="8"/>
  <c r="I97" i="5"/>
  <c r="J97" i="5" s="1"/>
  <c r="H98" i="5"/>
  <c r="R96" i="8"/>
  <c r="AG96" i="8" s="1"/>
  <c r="T96" i="8"/>
  <c r="X96" i="8" s="1"/>
  <c r="AL93" i="7"/>
  <c r="AM93" i="7" s="1"/>
  <c r="AN93" i="7" s="1"/>
  <c r="AS93" i="7" s="1"/>
  <c r="AT93" i="7" s="1"/>
  <c r="L93" i="7" s="1"/>
  <c r="R96" i="7"/>
  <c r="AQ96" i="7" s="1"/>
  <c r="V96" i="7"/>
  <c r="AH96" i="7" s="1"/>
  <c r="T96" i="7"/>
  <c r="Y96" i="7" s="1"/>
  <c r="Z95" i="7"/>
  <c r="H98" i="7"/>
  <c r="I97" i="7"/>
  <c r="J97" i="7" s="1"/>
  <c r="AI95" i="7"/>
  <c r="X95" i="5"/>
  <c r="AK94" i="7"/>
  <c r="AJ94" i="7"/>
  <c r="Z94" i="5"/>
  <c r="Y94" i="5"/>
  <c r="R96" i="5"/>
  <c r="AF96" i="5" s="1"/>
  <c r="T96" i="5"/>
  <c r="W96" i="5" s="1"/>
  <c r="H98" i="8"/>
  <c r="I97" i="8"/>
  <c r="J97" i="8" s="1"/>
  <c r="AB93" i="8"/>
  <c r="AC93" i="8" s="1"/>
  <c r="AD93" i="8" s="1"/>
  <c r="AH93" i="8" s="1"/>
  <c r="AI93" i="8" s="1"/>
  <c r="AK93" i="8" s="1"/>
  <c r="AM93" i="8" s="1"/>
  <c r="L93" i="8" s="1"/>
  <c r="Y95" i="8"/>
  <c r="M93" i="5" l="1"/>
  <c r="AA94" i="5"/>
  <c r="AB94" i="5" s="1"/>
  <c r="AC94" i="5" s="1"/>
  <c r="AG94" i="5" s="1"/>
  <c r="AH94" i="5" s="1"/>
  <c r="L94" i="5" s="1"/>
  <c r="M94" i="5" s="1"/>
  <c r="N93" i="7"/>
  <c r="M93" i="7"/>
  <c r="AK95" i="7"/>
  <c r="AJ95" i="7"/>
  <c r="AB94" i="8"/>
  <c r="AC94" i="8" s="1"/>
  <c r="AD94" i="8" s="1"/>
  <c r="AH94" i="8" s="1"/>
  <c r="AI94" i="8" s="1"/>
  <c r="AK94" i="8" s="1"/>
  <c r="AM94" i="8" s="1"/>
  <c r="L94" i="8" s="1"/>
  <c r="N93" i="8"/>
  <c r="M93" i="8"/>
  <c r="V97" i="7"/>
  <c r="AH97" i="7" s="1"/>
  <c r="T97" i="7"/>
  <c r="Y97" i="7" s="1"/>
  <c r="R97" i="7"/>
  <c r="AQ97" i="7" s="1"/>
  <c r="Y96" i="8"/>
  <c r="H99" i="7"/>
  <c r="I98" i="7"/>
  <c r="J98" i="7" s="1"/>
  <c r="AL94" i="7"/>
  <c r="AM94" i="7" s="1"/>
  <c r="AN94" i="7" s="1"/>
  <c r="AS94" i="7" s="1"/>
  <c r="AB95" i="7"/>
  <c r="AA95" i="7"/>
  <c r="H99" i="5"/>
  <c r="I98" i="5"/>
  <c r="J98" i="5" s="1"/>
  <c r="AC94" i="7"/>
  <c r="AD94" i="7" s="1"/>
  <c r="AE94" i="7" s="1"/>
  <c r="AR94" i="7" s="1"/>
  <c r="AI96" i="7"/>
  <c r="T97" i="8"/>
  <c r="X97" i="8" s="1"/>
  <c r="R97" i="8"/>
  <c r="AG97" i="8" s="1"/>
  <c r="H99" i="8"/>
  <c r="I98" i="8"/>
  <c r="J98" i="8" s="1"/>
  <c r="X96" i="5"/>
  <c r="T97" i="5"/>
  <c r="W97" i="5" s="1"/>
  <c r="R97" i="5"/>
  <c r="AF97" i="5" s="1"/>
  <c r="AA95" i="8"/>
  <c r="Z95" i="8"/>
  <c r="Y95" i="5"/>
  <c r="Z95" i="5"/>
  <c r="Z96" i="7"/>
  <c r="AL95" i="7" l="1"/>
  <c r="AM95" i="7" s="1"/>
  <c r="AN95" i="7" s="1"/>
  <c r="AS95" i="7" s="1"/>
  <c r="AB95" i="8"/>
  <c r="AC95" i="8" s="1"/>
  <c r="AD95" i="8" s="1"/>
  <c r="AH95" i="8" s="1"/>
  <c r="AI95" i="8" s="1"/>
  <c r="AK95" i="8" s="1"/>
  <c r="AM95" i="8" s="1"/>
  <c r="L95" i="8" s="1"/>
  <c r="N95" i="8" s="1"/>
  <c r="AT94" i="7"/>
  <c r="L94" i="7" s="1"/>
  <c r="M94" i="7" s="1"/>
  <c r="N94" i="5"/>
  <c r="H100" i="7"/>
  <c r="I99" i="7"/>
  <c r="J99" i="7" s="1"/>
  <c r="AA95" i="5"/>
  <c r="AB95" i="5" s="1"/>
  <c r="AC95" i="5" s="1"/>
  <c r="AG95" i="5" s="1"/>
  <c r="AH95" i="5" s="1"/>
  <c r="L95" i="5" s="1"/>
  <c r="Z96" i="5"/>
  <c r="Y96" i="5"/>
  <c r="R98" i="5"/>
  <c r="AF98" i="5" s="1"/>
  <c r="T98" i="5"/>
  <c r="W98" i="5" s="1"/>
  <c r="M94" i="8"/>
  <c r="N94" i="8"/>
  <c r="T98" i="8"/>
  <c r="X98" i="8" s="1"/>
  <c r="R98" i="8"/>
  <c r="AG98" i="8" s="1"/>
  <c r="AA96" i="8"/>
  <c r="Z96" i="8"/>
  <c r="H100" i="8"/>
  <c r="I99" i="8"/>
  <c r="J99" i="8" s="1"/>
  <c r="I99" i="5"/>
  <c r="J99" i="5" s="1"/>
  <c r="H100" i="5"/>
  <c r="AC95" i="7"/>
  <c r="AD95" i="7" s="1"/>
  <c r="AE95" i="7" s="1"/>
  <c r="AR95" i="7" s="1"/>
  <c r="AT95" i="7" s="1"/>
  <c r="L95" i="7" s="1"/>
  <c r="Z97" i="7"/>
  <c r="AI97" i="7"/>
  <c r="AK96" i="7"/>
  <c r="AJ96" i="7"/>
  <c r="Y97" i="8"/>
  <c r="AB96" i="7"/>
  <c r="AA96" i="7"/>
  <c r="X97" i="5"/>
  <c r="V98" i="7"/>
  <c r="AH98" i="7" s="1"/>
  <c r="T98" i="7"/>
  <c r="Y98" i="7" s="1"/>
  <c r="R98" i="7"/>
  <c r="AQ98" i="7" s="1"/>
  <c r="M95" i="8" l="1"/>
  <c r="N94" i="7"/>
  <c r="AC96" i="7"/>
  <c r="AD96" i="7" s="1"/>
  <c r="AE96" i="7" s="1"/>
  <c r="AR96" i="7" s="1"/>
  <c r="AA96" i="5"/>
  <c r="AB96" i="5" s="1"/>
  <c r="AC96" i="5" s="1"/>
  <c r="AG96" i="5" s="1"/>
  <c r="AH96" i="5" s="1"/>
  <c r="L96" i="5" s="1"/>
  <c r="N96" i="5" s="1"/>
  <c r="AB96" i="8"/>
  <c r="AC96" i="8" s="1"/>
  <c r="AD96" i="8" s="1"/>
  <c r="AH96" i="8" s="1"/>
  <c r="AI96" i="8" s="1"/>
  <c r="AK96" i="8" s="1"/>
  <c r="AM96" i="8" s="1"/>
  <c r="L96" i="8" s="1"/>
  <c r="N96" i="8" s="1"/>
  <c r="AA97" i="7"/>
  <c r="AB97" i="7"/>
  <c r="AC97" i="7" s="1"/>
  <c r="AD97" i="7" s="1"/>
  <c r="AE97" i="7" s="1"/>
  <c r="AR97" i="7" s="1"/>
  <c r="Z97" i="8"/>
  <c r="AA97" i="8"/>
  <c r="H101" i="8"/>
  <c r="I100" i="8"/>
  <c r="J100" i="8" s="1"/>
  <c r="Z98" i="7"/>
  <c r="M95" i="5"/>
  <c r="N95" i="5"/>
  <c r="AI98" i="7"/>
  <c r="Z97" i="5"/>
  <c r="Y97" i="5"/>
  <c r="H101" i="5"/>
  <c r="I100" i="5"/>
  <c r="J100" i="5" s="1"/>
  <c r="Y98" i="8"/>
  <c r="AL96" i="7"/>
  <c r="AM96" i="7" s="1"/>
  <c r="AN96" i="7" s="1"/>
  <c r="AS96" i="7" s="1"/>
  <c r="T99" i="5"/>
  <c r="W99" i="5" s="1"/>
  <c r="R99" i="5"/>
  <c r="AF99" i="5" s="1"/>
  <c r="AJ97" i="7"/>
  <c r="AK97" i="7"/>
  <c r="T99" i="7"/>
  <c r="Y99" i="7" s="1"/>
  <c r="R99" i="7"/>
  <c r="AQ99" i="7" s="1"/>
  <c r="V99" i="7"/>
  <c r="AH99" i="7" s="1"/>
  <c r="N95" i="7"/>
  <c r="M95" i="7"/>
  <c r="T99" i="8"/>
  <c r="X99" i="8" s="1"/>
  <c r="R99" i="8"/>
  <c r="AG99" i="8" s="1"/>
  <c r="X98" i="5"/>
  <c r="H101" i="7"/>
  <c r="I100" i="7"/>
  <c r="J100" i="7" s="1"/>
  <c r="AB97" i="8" l="1"/>
  <c r="AC97" i="8" s="1"/>
  <c r="AD97" i="8" s="1"/>
  <c r="AH97" i="8" s="1"/>
  <c r="AI97" i="8" s="1"/>
  <c r="AK97" i="8" s="1"/>
  <c r="AM97" i="8" s="1"/>
  <c r="L97" i="8" s="1"/>
  <c r="M97" i="8" s="1"/>
  <c r="AT96" i="7"/>
  <c r="L96" i="7" s="1"/>
  <c r="N96" i="7" s="1"/>
  <c r="M96" i="5"/>
  <c r="M96" i="8"/>
  <c r="AL97" i="7"/>
  <c r="AM97" i="7" s="1"/>
  <c r="AN97" i="7" s="1"/>
  <c r="AS97" i="7" s="1"/>
  <c r="AT97" i="7" s="1"/>
  <c r="L97" i="7" s="1"/>
  <c r="Z99" i="7"/>
  <c r="AK98" i="7"/>
  <c r="AJ98" i="7"/>
  <c r="R100" i="8"/>
  <c r="AG100" i="8" s="1"/>
  <c r="T100" i="8"/>
  <c r="X100" i="8" s="1"/>
  <c r="Y99" i="8"/>
  <c r="AA98" i="8"/>
  <c r="Z98" i="8"/>
  <c r="H102" i="8"/>
  <c r="I101" i="8"/>
  <c r="J101" i="8" s="1"/>
  <c r="M96" i="7"/>
  <c r="R100" i="5"/>
  <c r="AF100" i="5" s="1"/>
  <c r="T100" i="5"/>
  <c r="W100" i="5" s="1"/>
  <c r="I101" i="5"/>
  <c r="J101" i="5" s="1"/>
  <c r="H102" i="5"/>
  <c r="AB98" i="7"/>
  <c r="AA98" i="7"/>
  <c r="Z98" i="5"/>
  <c r="Y98" i="5"/>
  <c r="V100" i="7"/>
  <c r="AH100" i="7" s="1"/>
  <c r="T100" i="7"/>
  <c r="Y100" i="7" s="1"/>
  <c r="R100" i="7"/>
  <c r="AQ100" i="7" s="1"/>
  <c r="X99" i="5"/>
  <c r="H102" i="7"/>
  <c r="I101" i="7"/>
  <c r="J101" i="7" s="1"/>
  <c r="AI99" i="7"/>
  <c r="AA97" i="5"/>
  <c r="AB97" i="5" s="1"/>
  <c r="AC97" i="5" s="1"/>
  <c r="AG97" i="5" s="1"/>
  <c r="AH97" i="5" s="1"/>
  <c r="L97" i="5" s="1"/>
  <c r="AB98" i="8" l="1"/>
  <c r="AC98" i="8" s="1"/>
  <c r="AD98" i="8" s="1"/>
  <c r="AH98" i="8" s="1"/>
  <c r="AI98" i="8" s="1"/>
  <c r="AK98" i="8" s="1"/>
  <c r="AM98" i="8" s="1"/>
  <c r="L98" i="8" s="1"/>
  <c r="N98" i="8" s="1"/>
  <c r="N97" i="8"/>
  <c r="AC98" i="7"/>
  <c r="AD98" i="7" s="1"/>
  <c r="AE98" i="7" s="1"/>
  <c r="AR98" i="7" s="1"/>
  <c r="H103" i="5"/>
  <c r="I102" i="5"/>
  <c r="J102" i="5" s="1"/>
  <c r="Y100" i="8"/>
  <c r="N97" i="5"/>
  <c r="M97" i="5"/>
  <c r="Z100" i="7"/>
  <c r="T101" i="5"/>
  <c r="W101" i="5" s="1"/>
  <c r="R101" i="5"/>
  <c r="AF101" i="5" s="1"/>
  <c r="T101" i="8"/>
  <c r="X101" i="8" s="1"/>
  <c r="R101" i="8"/>
  <c r="AG101" i="8" s="1"/>
  <c r="Y99" i="5"/>
  <c r="Z99" i="5"/>
  <c r="AI100" i="7"/>
  <c r="H103" i="8"/>
  <c r="I102" i="8"/>
  <c r="J102" i="8" s="1"/>
  <c r="AJ99" i="7"/>
  <c r="AK99" i="7"/>
  <c r="N97" i="7"/>
  <c r="M97" i="7"/>
  <c r="X100" i="5"/>
  <c r="AL98" i="7"/>
  <c r="AM98" i="7" s="1"/>
  <c r="AN98" i="7" s="1"/>
  <c r="AS98" i="7" s="1"/>
  <c r="H103" i="7"/>
  <c r="I102" i="7"/>
  <c r="J102" i="7" s="1"/>
  <c r="AA98" i="5"/>
  <c r="AB98" i="5" s="1"/>
  <c r="AC98" i="5" s="1"/>
  <c r="AG98" i="5" s="1"/>
  <c r="AH98" i="5" s="1"/>
  <c r="L98" i="5" s="1"/>
  <c r="AA99" i="8"/>
  <c r="Z99" i="8"/>
  <c r="AA99" i="7"/>
  <c r="AB99" i="7"/>
  <c r="AC99" i="7" s="1"/>
  <c r="AD99" i="7" s="1"/>
  <c r="AE99" i="7" s="1"/>
  <c r="AR99" i="7" s="1"/>
  <c r="R101" i="7"/>
  <c r="AQ101" i="7" s="1"/>
  <c r="V101" i="7"/>
  <c r="AH101" i="7" s="1"/>
  <c r="T101" i="7"/>
  <c r="Y101" i="7" s="1"/>
  <c r="M98" i="8" l="1"/>
  <c r="AT98" i="7"/>
  <c r="L98" i="7" s="1"/>
  <c r="N98" i="7" s="1"/>
  <c r="AI101" i="7"/>
  <c r="AL99" i="7"/>
  <c r="AM99" i="7" s="1"/>
  <c r="AN99" i="7" s="1"/>
  <c r="AS99" i="7" s="1"/>
  <c r="AT99" i="7" s="1"/>
  <c r="L99" i="7" s="1"/>
  <c r="AA100" i="8"/>
  <c r="Z100" i="8"/>
  <c r="T102" i="8"/>
  <c r="X102" i="8" s="1"/>
  <c r="R102" i="8"/>
  <c r="AG102" i="8" s="1"/>
  <c r="Y101" i="8"/>
  <c r="H104" i="8"/>
  <c r="I103" i="8"/>
  <c r="J103" i="8" s="1"/>
  <c r="R102" i="5"/>
  <c r="AF102" i="5" s="1"/>
  <c r="T102" i="5"/>
  <c r="W102" i="5" s="1"/>
  <c r="H104" i="7"/>
  <c r="I103" i="7"/>
  <c r="J103" i="7" s="1"/>
  <c r="AB99" i="8"/>
  <c r="AC99" i="8" s="1"/>
  <c r="AD99" i="8" s="1"/>
  <c r="AH99" i="8" s="1"/>
  <c r="AI99" i="8" s="1"/>
  <c r="AK99" i="8" s="1"/>
  <c r="AM99" i="8" s="1"/>
  <c r="L99" i="8" s="1"/>
  <c r="X101" i="5"/>
  <c r="I103" i="5"/>
  <c r="J103" i="5" s="1"/>
  <c r="H104" i="5"/>
  <c r="Y100" i="5"/>
  <c r="Z100" i="5"/>
  <c r="AK100" i="7"/>
  <c r="AJ100" i="7"/>
  <c r="N98" i="5"/>
  <c r="M98" i="5"/>
  <c r="Z101" i="7"/>
  <c r="T102" i="7"/>
  <c r="Y102" i="7" s="1"/>
  <c r="R102" i="7"/>
  <c r="AQ102" i="7" s="1"/>
  <c r="V102" i="7"/>
  <c r="AH102" i="7" s="1"/>
  <c r="AA99" i="5"/>
  <c r="AB99" i="5" s="1"/>
  <c r="AC99" i="5" s="1"/>
  <c r="AG99" i="5" s="1"/>
  <c r="AH99" i="5" s="1"/>
  <c r="L99" i="5" s="1"/>
  <c r="AB100" i="7"/>
  <c r="AA100" i="7"/>
  <c r="AA100" i="5" l="1"/>
  <c r="AB100" i="5" s="1"/>
  <c r="AC100" i="5" s="1"/>
  <c r="AG100" i="5" s="1"/>
  <c r="AH100" i="5" s="1"/>
  <c r="L100" i="5" s="1"/>
  <c r="M100" i="5" s="1"/>
  <c r="AB100" i="8"/>
  <c r="AC100" i="8" s="1"/>
  <c r="AD100" i="8" s="1"/>
  <c r="AH100" i="8" s="1"/>
  <c r="AI100" i="8" s="1"/>
  <c r="AK100" i="8" s="1"/>
  <c r="AM100" i="8" s="1"/>
  <c r="L100" i="8" s="1"/>
  <c r="N100" i="8" s="1"/>
  <c r="M98" i="7"/>
  <c r="N99" i="7"/>
  <c r="M99" i="7"/>
  <c r="AC100" i="7"/>
  <c r="AD100" i="7" s="1"/>
  <c r="AE100" i="7" s="1"/>
  <c r="AR100" i="7" s="1"/>
  <c r="I104" i="8"/>
  <c r="J104" i="8" s="1"/>
  <c r="H105" i="8"/>
  <c r="Z101" i="5"/>
  <c r="AA101" i="5" s="1"/>
  <c r="AB101" i="5" s="1"/>
  <c r="AC101" i="5" s="1"/>
  <c r="AG101" i="5" s="1"/>
  <c r="AH101" i="5" s="1"/>
  <c r="L101" i="5" s="1"/>
  <c r="Y101" i="5"/>
  <c r="T103" i="8"/>
  <c r="X103" i="8" s="1"/>
  <c r="R103" i="8"/>
  <c r="AG103" i="8" s="1"/>
  <c r="Z101" i="8"/>
  <c r="AA101" i="8"/>
  <c r="AB101" i="8" s="1"/>
  <c r="AC101" i="8" s="1"/>
  <c r="AD101" i="8" s="1"/>
  <c r="AH101" i="8" s="1"/>
  <c r="AI101" i="8" s="1"/>
  <c r="AK101" i="8" s="1"/>
  <c r="AM101" i="8" s="1"/>
  <c r="L101" i="8" s="1"/>
  <c r="N99" i="8"/>
  <c r="M99" i="8"/>
  <c r="AL100" i="7"/>
  <c r="AM100" i="7" s="1"/>
  <c r="AN100" i="7" s="1"/>
  <c r="AS100" i="7" s="1"/>
  <c r="V103" i="7"/>
  <c r="AH103" i="7" s="1"/>
  <c r="T103" i="7"/>
  <c r="Y103" i="7" s="1"/>
  <c r="R103" i="7"/>
  <c r="AQ103" i="7" s="1"/>
  <c r="N100" i="5"/>
  <c r="I104" i="7"/>
  <c r="J104" i="7" s="1"/>
  <c r="H105" i="7"/>
  <c r="N99" i="5"/>
  <c r="M99" i="5"/>
  <c r="AI102" i="7"/>
  <c r="X102" i="5"/>
  <c r="Y102" i="8"/>
  <c r="AJ101" i="7"/>
  <c r="AK101" i="7"/>
  <c r="Z102" i="7"/>
  <c r="I104" i="5"/>
  <c r="J104" i="5" s="1"/>
  <c r="H105" i="5"/>
  <c r="AA101" i="7"/>
  <c r="AB101" i="7"/>
  <c r="T103" i="5"/>
  <c r="W103" i="5" s="1"/>
  <c r="R103" i="5"/>
  <c r="AF103" i="5" s="1"/>
  <c r="AC101" i="7" l="1"/>
  <c r="AD101" i="7" s="1"/>
  <c r="AE101" i="7" s="1"/>
  <c r="AR101" i="7" s="1"/>
  <c r="M100" i="8"/>
  <c r="AL101" i="7"/>
  <c r="AM101" i="7" s="1"/>
  <c r="AN101" i="7" s="1"/>
  <c r="AS101" i="7" s="1"/>
  <c r="AT101" i="7" s="1"/>
  <c r="L101" i="7" s="1"/>
  <c r="M101" i="7" s="1"/>
  <c r="N101" i="5"/>
  <c r="M101" i="5"/>
  <c r="R104" i="5"/>
  <c r="AF104" i="5" s="1"/>
  <c r="T104" i="5"/>
  <c r="W104" i="5" s="1"/>
  <c r="AA102" i="8"/>
  <c r="Z102" i="8"/>
  <c r="H106" i="7"/>
  <c r="I105" i="7"/>
  <c r="J105" i="7" s="1"/>
  <c r="H106" i="8"/>
  <c r="I105" i="8"/>
  <c r="J105" i="8" s="1"/>
  <c r="AB102" i="7"/>
  <c r="AC102" i="7" s="1"/>
  <c r="AD102" i="7" s="1"/>
  <c r="AE102" i="7" s="1"/>
  <c r="AR102" i="7" s="1"/>
  <c r="AA102" i="7"/>
  <c r="Z102" i="5"/>
  <c r="AA102" i="5" s="1"/>
  <c r="AB102" i="5" s="1"/>
  <c r="AC102" i="5" s="1"/>
  <c r="AG102" i="5" s="1"/>
  <c r="AH102" i="5" s="1"/>
  <c r="L102" i="5" s="1"/>
  <c r="Y102" i="5"/>
  <c r="T104" i="7"/>
  <c r="Y104" i="7" s="1"/>
  <c r="R104" i="7"/>
  <c r="AQ104" i="7" s="1"/>
  <c r="V104" i="7"/>
  <c r="AH104" i="7" s="1"/>
  <c r="T104" i="8"/>
  <c r="X104" i="8" s="1"/>
  <c r="R104" i="8"/>
  <c r="AG104" i="8" s="1"/>
  <c r="N101" i="8"/>
  <c r="M101" i="8"/>
  <c r="AT100" i="7"/>
  <c r="L100" i="7" s="1"/>
  <c r="AK102" i="7"/>
  <c r="AJ102" i="7"/>
  <c r="X103" i="5"/>
  <c r="I105" i="5"/>
  <c r="J105" i="5" s="1"/>
  <c r="H106" i="5"/>
  <c r="Z103" i="7"/>
  <c r="Y103" i="8"/>
  <c r="AI103" i="7"/>
  <c r="N101" i="7" l="1"/>
  <c r="AB102" i="8"/>
  <c r="AC102" i="8" s="1"/>
  <c r="AD102" i="8" s="1"/>
  <c r="AH102" i="8" s="1"/>
  <c r="AI102" i="8" s="1"/>
  <c r="AK102" i="8" s="1"/>
  <c r="AM102" i="8" s="1"/>
  <c r="L102" i="8" s="1"/>
  <c r="N102" i="8" s="1"/>
  <c r="AL102" i="7"/>
  <c r="AM102" i="7" s="1"/>
  <c r="AN102" i="7" s="1"/>
  <c r="AS102" i="7" s="1"/>
  <c r="AT102" i="7" s="1"/>
  <c r="L102" i="7" s="1"/>
  <c r="R105" i="7"/>
  <c r="AQ105" i="7" s="1"/>
  <c r="V105" i="7"/>
  <c r="AH105" i="7" s="1"/>
  <c r="T105" i="7"/>
  <c r="Y105" i="7" s="1"/>
  <c r="AK103" i="7"/>
  <c r="AJ103" i="7"/>
  <c r="H107" i="5"/>
  <c r="I106" i="5"/>
  <c r="J106" i="5" s="1"/>
  <c r="Z104" i="7"/>
  <c r="H107" i="7"/>
  <c r="I106" i="7"/>
  <c r="J106" i="7" s="1"/>
  <c r="T105" i="5"/>
  <c r="W105" i="5" s="1"/>
  <c r="R105" i="5"/>
  <c r="AF105" i="5" s="1"/>
  <c r="M100" i="7"/>
  <c r="N100" i="7"/>
  <c r="M102" i="5"/>
  <c r="N102" i="5"/>
  <c r="X104" i="5"/>
  <c r="Y103" i="5"/>
  <c r="Z103" i="5"/>
  <c r="Y104" i="8"/>
  <c r="R105" i="8"/>
  <c r="AG105" i="8" s="1"/>
  <c r="T105" i="8"/>
  <c r="X105" i="8" s="1"/>
  <c r="AA103" i="8"/>
  <c r="Z103" i="8"/>
  <c r="AB103" i="7"/>
  <c r="AA103" i="7"/>
  <c r="AI104" i="7"/>
  <c r="H107" i="8"/>
  <c r="I106" i="8"/>
  <c r="J106" i="8" s="1"/>
  <c r="M102" i="8" l="1"/>
  <c r="AC103" i="7"/>
  <c r="AD103" i="7" s="1"/>
  <c r="AE103" i="7" s="1"/>
  <c r="AR103" i="7" s="1"/>
  <c r="R106" i="5"/>
  <c r="AF106" i="5" s="1"/>
  <c r="T106" i="5"/>
  <c r="W106" i="5" s="1"/>
  <c r="T106" i="8"/>
  <c r="X106" i="8" s="1"/>
  <c r="R106" i="8"/>
  <c r="AG106" i="8" s="1"/>
  <c r="AB103" i="8"/>
  <c r="AC103" i="8" s="1"/>
  <c r="AD103" i="8" s="1"/>
  <c r="AH103" i="8" s="1"/>
  <c r="AI103" i="8" s="1"/>
  <c r="AK103" i="8" s="1"/>
  <c r="AM103" i="8" s="1"/>
  <c r="L103" i="8" s="1"/>
  <c r="M102" i="7"/>
  <c r="N102" i="7"/>
  <c r="H108" i="5"/>
  <c r="I107" i="5"/>
  <c r="J107" i="5" s="1"/>
  <c r="Z104" i="5"/>
  <c r="Y104" i="5"/>
  <c r="X105" i="5"/>
  <c r="AL103" i="7"/>
  <c r="AM103" i="7" s="1"/>
  <c r="AN103" i="7" s="1"/>
  <c r="AS103" i="7" s="1"/>
  <c r="H108" i="8"/>
  <c r="I107" i="8"/>
  <c r="J107" i="8" s="1"/>
  <c r="Y105" i="8"/>
  <c r="AK104" i="7"/>
  <c r="AJ104" i="7"/>
  <c r="AA104" i="8"/>
  <c r="Z104" i="8"/>
  <c r="V106" i="7"/>
  <c r="AH106" i="7" s="1"/>
  <c r="T106" i="7"/>
  <c r="Y106" i="7" s="1"/>
  <c r="R106" i="7"/>
  <c r="AQ106" i="7" s="1"/>
  <c r="Z105" i="7"/>
  <c r="H108" i="7"/>
  <c r="I107" i="7"/>
  <c r="J107" i="7" s="1"/>
  <c r="AI105" i="7"/>
  <c r="AA103" i="5"/>
  <c r="AB103" i="5" s="1"/>
  <c r="AC103" i="5" s="1"/>
  <c r="AG103" i="5" s="1"/>
  <c r="AH103" i="5" s="1"/>
  <c r="L103" i="5" s="1"/>
  <c r="AB104" i="7"/>
  <c r="AA104" i="7"/>
  <c r="AT103" i="7" l="1"/>
  <c r="L103" i="7" s="1"/>
  <c r="N103" i="7" s="1"/>
  <c r="H109" i="5"/>
  <c r="I108" i="5"/>
  <c r="J108" i="5" s="1"/>
  <c r="H109" i="7"/>
  <c r="I108" i="7"/>
  <c r="J108" i="7" s="1"/>
  <c r="AJ105" i="7"/>
  <c r="AK105" i="7"/>
  <c r="AL105" i="7" s="1"/>
  <c r="AM105" i="7" s="1"/>
  <c r="AN105" i="7" s="1"/>
  <c r="AS105" i="7" s="1"/>
  <c r="T107" i="7"/>
  <c r="Y107" i="7" s="1"/>
  <c r="V107" i="7"/>
  <c r="AH107" i="7" s="1"/>
  <c r="R107" i="7"/>
  <c r="AQ107" i="7" s="1"/>
  <c r="AB104" i="8"/>
  <c r="AC104" i="8" s="1"/>
  <c r="AD104" i="8" s="1"/>
  <c r="AH104" i="8" s="1"/>
  <c r="AI104" i="8" s="1"/>
  <c r="AK104" i="8" s="1"/>
  <c r="AM104" i="8" s="1"/>
  <c r="L104" i="8" s="1"/>
  <c r="Z105" i="5"/>
  <c r="Y105" i="5"/>
  <c r="N103" i="8"/>
  <c r="M103" i="8"/>
  <c r="AC104" i="7"/>
  <c r="AD104" i="7" s="1"/>
  <c r="AE104" i="7" s="1"/>
  <c r="AR104" i="7" s="1"/>
  <c r="AA105" i="8"/>
  <c r="Z105" i="8"/>
  <c r="AL104" i="7"/>
  <c r="AM104" i="7" s="1"/>
  <c r="AN104" i="7" s="1"/>
  <c r="AS104" i="7" s="1"/>
  <c r="Y106" i="8"/>
  <c r="N103" i="5"/>
  <c r="M103" i="5"/>
  <c r="Z106" i="7"/>
  <c r="T107" i="8"/>
  <c r="X107" i="8" s="1"/>
  <c r="R107" i="8"/>
  <c r="AG107" i="8" s="1"/>
  <c r="AA104" i="5"/>
  <c r="AB104" i="5" s="1"/>
  <c r="AC104" i="5" s="1"/>
  <c r="AG104" i="5" s="1"/>
  <c r="AH104" i="5" s="1"/>
  <c r="L104" i="5" s="1"/>
  <c r="X106" i="5"/>
  <c r="AA105" i="7"/>
  <c r="AB105" i="7"/>
  <c r="AI106" i="7"/>
  <c r="I108" i="8"/>
  <c r="J108" i="8" s="1"/>
  <c r="H109" i="8"/>
  <c r="T107" i="5"/>
  <c r="W107" i="5" s="1"/>
  <c r="R107" i="5"/>
  <c r="AF107" i="5" s="1"/>
  <c r="AC105" i="7" l="1"/>
  <c r="AD105" i="7" s="1"/>
  <c r="AE105" i="7" s="1"/>
  <c r="AR105" i="7" s="1"/>
  <c r="AT105" i="7" s="1"/>
  <c r="L105" i="7" s="1"/>
  <c r="M103" i="7"/>
  <c r="H110" i="8"/>
  <c r="I109" i="8"/>
  <c r="J109" i="8" s="1"/>
  <c r="M104" i="5"/>
  <c r="N104" i="5"/>
  <c r="AA106" i="8"/>
  <c r="Z106" i="8"/>
  <c r="AJ106" i="7"/>
  <c r="AK106" i="7"/>
  <c r="Y107" i="8"/>
  <c r="AA105" i="5"/>
  <c r="AB105" i="5" s="1"/>
  <c r="AC105" i="5" s="1"/>
  <c r="AG105" i="5" s="1"/>
  <c r="AH105" i="5" s="1"/>
  <c r="L105" i="5" s="1"/>
  <c r="I109" i="7"/>
  <c r="J109" i="7" s="1"/>
  <c r="H110" i="7"/>
  <c r="T108" i="7"/>
  <c r="Y108" i="7" s="1"/>
  <c r="V108" i="7"/>
  <c r="AH108" i="7" s="1"/>
  <c r="R108" i="7"/>
  <c r="AQ108" i="7" s="1"/>
  <c r="N104" i="8"/>
  <c r="M104" i="8"/>
  <c r="R108" i="5"/>
  <c r="AF108" i="5" s="1"/>
  <c r="T108" i="5"/>
  <c r="W108" i="5" s="1"/>
  <c r="T108" i="8"/>
  <c r="X108" i="8" s="1"/>
  <c r="R108" i="8"/>
  <c r="AG108" i="8" s="1"/>
  <c r="AB106" i="7"/>
  <c r="AA106" i="7"/>
  <c r="I109" i="5"/>
  <c r="J109" i="5" s="1"/>
  <c r="H110" i="5"/>
  <c r="X107" i="5"/>
  <c r="AB105" i="8"/>
  <c r="AC105" i="8" s="1"/>
  <c r="AD105" i="8" s="1"/>
  <c r="AH105" i="8" s="1"/>
  <c r="AI105" i="8" s="1"/>
  <c r="AK105" i="8" s="1"/>
  <c r="AM105" i="8" s="1"/>
  <c r="L105" i="8" s="1"/>
  <c r="AI107" i="7"/>
  <c r="Z106" i="5"/>
  <c r="Y106" i="5"/>
  <c r="AT104" i="7"/>
  <c r="L104" i="7" s="1"/>
  <c r="Z107" i="7"/>
  <c r="AA106" i="5" l="1"/>
  <c r="AB106" i="5" s="1"/>
  <c r="AC106" i="5" s="1"/>
  <c r="AG106" i="5" s="1"/>
  <c r="AH106" i="5" s="1"/>
  <c r="L106" i="5" s="1"/>
  <c r="M106" i="5" s="1"/>
  <c r="AC106" i="7"/>
  <c r="AD106" i="7" s="1"/>
  <c r="AE106" i="7" s="1"/>
  <c r="AR106" i="7" s="1"/>
  <c r="M105" i="7"/>
  <c r="N105" i="7"/>
  <c r="Z108" i="7"/>
  <c r="N105" i="8"/>
  <c r="M105" i="8"/>
  <c r="Y107" i="5"/>
  <c r="Z107" i="5"/>
  <c r="AA107" i="5" s="1"/>
  <c r="AB107" i="5" s="1"/>
  <c r="AC107" i="5" s="1"/>
  <c r="AG107" i="5" s="1"/>
  <c r="AH107" i="5" s="1"/>
  <c r="L107" i="5" s="1"/>
  <c r="Y108" i="8"/>
  <c r="H111" i="7"/>
  <c r="I110" i="7"/>
  <c r="J110" i="7" s="1"/>
  <c r="M104" i="7"/>
  <c r="N104" i="7"/>
  <c r="X108" i="5"/>
  <c r="V109" i="7"/>
  <c r="AH109" i="7" s="1"/>
  <c r="R109" i="7"/>
  <c r="AQ109" i="7" s="1"/>
  <c r="T109" i="7"/>
  <c r="Y109" i="7" s="1"/>
  <c r="AB106" i="8"/>
  <c r="AC106" i="8" s="1"/>
  <c r="AD106" i="8" s="1"/>
  <c r="AH106" i="8" s="1"/>
  <c r="AI106" i="8" s="1"/>
  <c r="AK106" i="8" s="1"/>
  <c r="AM106" i="8" s="1"/>
  <c r="L106" i="8" s="1"/>
  <c r="AI108" i="7"/>
  <c r="N105" i="5"/>
  <c r="M105" i="5"/>
  <c r="T109" i="5"/>
  <c r="W109" i="5" s="1"/>
  <c r="R109" i="5"/>
  <c r="AF109" i="5" s="1"/>
  <c r="AA107" i="8"/>
  <c r="Z107" i="8"/>
  <c r="I110" i="5"/>
  <c r="J110" i="5" s="1"/>
  <c r="H111" i="5"/>
  <c r="AK107" i="7"/>
  <c r="AJ107" i="7"/>
  <c r="R109" i="8"/>
  <c r="AG109" i="8" s="1"/>
  <c r="T109" i="8"/>
  <c r="X109" i="8" s="1"/>
  <c r="AB107" i="7"/>
  <c r="AA107" i="7"/>
  <c r="AL106" i="7"/>
  <c r="AM106" i="7" s="1"/>
  <c r="AN106" i="7" s="1"/>
  <c r="AS106" i="7" s="1"/>
  <c r="H111" i="8"/>
  <c r="I110" i="8"/>
  <c r="J110" i="8" s="1"/>
  <c r="AB107" i="8" l="1"/>
  <c r="AC107" i="8" s="1"/>
  <c r="AD107" i="8" s="1"/>
  <c r="AH107" i="8" s="1"/>
  <c r="AI107" i="8" s="1"/>
  <c r="AK107" i="8" s="1"/>
  <c r="AM107" i="8" s="1"/>
  <c r="L107" i="8" s="1"/>
  <c r="M107" i="8" s="1"/>
  <c r="N106" i="5"/>
  <c r="AT106" i="7"/>
  <c r="L106" i="7" s="1"/>
  <c r="M106" i="7" s="1"/>
  <c r="AL107" i="7"/>
  <c r="AM107" i="7" s="1"/>
  <c r="AN107" i="7" s="1"/>
  <c r="AS107" i="7" s="1"/>
  <c r="AC107" i="7"/>
  <c r="AD107" i="7" s="1"/>
  <c r="AE107" i="7" s="1"/>
  <c r="AR107" i="7" s="1"/>
  <c r="AK108" i="7"/>
  <c r="AJ108" i="7"/>
  <c r="Y109" i="8"/>
  <c r="N106" i="8"/>
  <c r="M106" i="8"/>
  <c r="V110" i="7"/>
  <c r="AH110" i="7" s="1"/>
  <c r="R110" i="7"/>
  <c r="AQ110" i="7" s="1"/>
  <c r="T110" i="7"/>
  <c r="Y110" i="7" s="1"/>
  <c r="T110" i="8"/>
  <c r="X110" i="8" s="1"/>
  <c r="R110" i="8"/>
  <c r="AG110" i="8" s="1"/>
  <c r="Z109" i="7"/>
  <c r="H112" i="7"/>
  <c r="I111" i="7"/>
  <c r="J111" i="7" s="1"/>
  <c r="AB108" i="7"/>
  <c r="AA108" i="7"/>
  <c r="X109" i="5"/>
  <c r="AA108" i="8"/>
  <c r="Z108" i="8"/>
  <c r="H112" i="5"/>
  <c r="I111" i="5"/>
  <c r="J111" i="5" s="1"/>
  <c r="AI109" i="7"/>
  <c r="M107" i="5"/>
  <c r="N107" i="5"/>
  <c r="H112" i="8"/>
  <c r="I111" i="8"/>
  <c r="J111" i="8" s="1"/>
  <c r="T110" i="5"/>
  <c r="W110" i="5" s="1"/>
  <c r="R110" i="5"/>
  <c r="AF110" i="5" s="1"/>
  <c r="Y108" i="5"/>
  <c r="Z108" i="5"/>
  <c r="N107" i="8" l="1"/>
  <c r="AL108" i="7"/>
  <c r="AM108" i="7" s="1"/>
  <c r="AN108" i="7" s="1"/>
  <c r="AS108" i="7" s="1"/>
  <c r="AT107" i="7"/>
  <c r="L107" i="7" s="1"/>
  <c r="N107" i="7" s="1"/>
  <c r="N106" i="7"/>
  <c r="T111" i="5"/>
  <c r="W111" i="5" s="1"/>
  <c r="R111" i="5"/>
  <c r="AF111" i="5" s="1"/>
  <c r="AC108" i="7"/>
  <c r="AD108" i="7" s="1"/>
  <c r="AE108" i="7" s="1"/>
  <c r="AR108" i="7" s="1"/>
  <c r="AA109" i="8"/>
  <c r="Z109" i="8"/>
  <c r="Y110" i="8"/>
  <c r="X110" i="5"/>
  <c r="T111" i="8"/>
  <c r="X111" i="8" s="1"/>
  <c r="R111" i="8"/>
  <c r="AG111" i="8" s="1"/>
  <c r="H113" i="5"/>
  <c r="I112" i="5"/>
  <c r="J112" i="5" s="1"/>
  <c r="T111" i="7"/>
  <c r="Y111" i="7" s="1"/>
  <c r="V111" i="7"/>
  <c r="AH111" i="7" s="1"/>
  <c r="R111" i="7"/>
  <c r="AQ111" i="7" s="1"/>
  <c r="Z110" i="7"/>
  <c r="AK109" i="7"/>
  <c r="AJ109" i="7"/>
  <c r="I112" i="8"/>
  <c r="J112" i="8" s="1"/>
  <c r="H113" i="8"/>
  <c r="H113" i="7"/>
  <c r="I112" i="7"/>
  <c r="J112" i="7" s="1"/>
  <c r="AB108" i="8"/>
  <c r="AC108" i="8" s="1"/>
  <c r="AD108" i="8" s="1"/>
  <c r="AH108" i="8" s="1"/>
  <c r="AI108" i="8" s="1"/>
  <c r="AK108" i="8" s="1"/>
  <c r="AM108" i="8" s="1"/>
  <c r="L108" i="8" s="1"/>
  <c r="AB109" i="7"/>
  <c r="AA109" i="7"/>
  <c r="AI110" i="7"/>
  <c r="AA108" i="5"/>
  <c r="AB108" i="5" s="1"/>
  <c r="AC108" i="5" s="1"/>
  <c r="AG108" i="5" s="1"/>
  <c r="AH108" i="5" s="1"/>
  <c r="L108" i="5" s="1"/>
  <c r="Z109" i="5"/>
  <c r="Y109" i="5"/>
  <c r="AT108" i="7" l="1"/>
  <c r="L108" i="7" s="1"/>
  <c r="N108" i="7" s="1"/>
  <c r="AL109" i="7"/>
  <c r="AM109" i="7" s="1"/>
  <c r="AN109" i="7" s="1"/>
  <c r="AS109" i="7" s="1"/>
  <c r="M107" i="7"/>
  <c r="Z110" i="5"/>
  <c r="Y110" i="5"/>
  <c r="H114" i="8"/>
  <c r="I113" i="8"/>
  <c r="J113" i="8" s="1"/>
  <c r="AI111" i="7"/>
  <c r="AJ110" i="7"/>
  <c r="AK110" i="7"/>
  <c r="T112" i="8"/>
  <c r="X112" i="8" s="1"/>
  <c r="R112" i="8"/>
  <c r="AG112" i="8" s="1"/>
  <c r="Z111" i="7"/>
  <c r="AA110" i="8"/>
  <c r="Z110" i="8"/>
  <c r="N108" i="5"/>
  <c r="M108" i="5"/>
  <c r="H114" i="7"/>
  <c r="I113" i="7"/>
  <c r="J113" i="7" s="1"/>
  <c r="R112" i="5"/>
  <c r="AF112" i="5" s="1"/>
  <c r="T112" i="5"/>
  <c r="W112" i="5" s="1"/>
  <c r="I113" i="5"/>
  <c r="J113" i="5" s="1"/>
  <c r="H114" i="5"/>
  <c r="AB109" i="8"/>
  <c r="AC109" i="8" s="1"/>
  <c r="AD109" i="8" s="1"/>
  <c r="AH109" i="8" s="1"/>
  <c r="AI109" i="8" s="1"/>
  <c r="AK109" i="8" s="1"/>
  <c r="AM109" i="8" s="1"/>
  <c r="L109" i="8" s="1"/>
  <c r="N108" i="8"/>
  <c r="M108" i="8"/>
  <c r="AA110" i="7"/>
  <c r="AB110" i="7"/>
  <c r="Y111" i="8"/>
  <c r="AC109" i="7"/>
  <c r="AD109" i="7" s="1"/>
  <c r="AE109" i="7" s="1"/>
  <c r="AR109" i="7" s="1"/>
  <c r="AA109" i="5"/>
  <c r="AB109" i="5" s="1"/>
  <c r="AC109" i="5" s="1"/>
  <c r="AG109" i="5" s="1"/>
  <c r="AH109" i="5" s="1"/>
  <c r="L109" i="5" s="1"/>
  <c r="T112" i="7"/>
  <c r="Y112" i="7" s="1"/>
  <c r="V112" i="7"/>
  <c r="AH112" i="7" s="1"/>
  <c r="R112" i="7"/>
  <c r="AQ112" i="7" s="1"/>
  <c r="X111" i="5"/>
  <c r="M108" i="7" l="1"/>
  <c r="AT109" i="7"/>
  <c r="L109" i="7" s="1"/>
  <c r="M109" i="7" s="1"/>
  <c r="AB110" i="8"/>
  <c r="AC110" i="8" s="1"/>
  <c r="AD110" i="8" s="1"/>
  <c r="AH110" i="8" s="1"/>
  <c r="AI110" i="8" s="1"/>
  <c r="AK110" i="8" s="1"/>
  <c r="AM110" i="8" s="1"/>
  <c r="L110" i="8" s="1"/>
  <c r="M110" i="8" s="1"/>
  <c r="AA111" i="8"/>
  <c r="Z111" i="8"/>
  <c r="AC110" i="7"/>
  <c r="AD110" i="7" s="1"/>
  <c r="AE110" i="7" s="1"/>
  <c r="AR110" i="7" s="1"/>
  <c r="I114" i="5"/>
  <c r="J114" i="5" s="1"/>
  <c r="H115" i="5"/>
  <c r="AK111" i="7"/>
  <c r="AJ111" i="7"/>
  <c r="AI112" i="7"/>
  <c r="T113" i="5"/>
  <c r="W113" i="5" s="1"/>
  <c r="R113" i="5"/>
  <c r="AF113" i="5" s="1"/>
  <c r="X112" i="5"/>
  <c r="AA111" i="7"/>
  <c r="AB111" i="7"/>
  <c r="N109" i="8"/>
  <c r="M109" i="8"/>
  <c r="Z112" i="7"/>
  <c r="R113" i="8"/>
  <c r="AG113" i="8" s="1"/>
  <c r="T113" i="8"/>
  <c r="X113" i="8" s="1"/>
  <c r="R113" i="7"/>
  <c r="AQ113" i="7" s="1"/>
  <c r="V113" i="7"/>
  <c r="AH113" i="7" s="1"/>
  <c r="T113" i="7"/>
  <c r="Y113" i="7" s="1"/>
  <c r="H115" i="8"/>
  <c r="I114" i="8"/>
  <c r="J114" i="8" s="1"/>
  <c r="M109" i="5"/>
  <c r="N109" i="5"/>
  <c r="H115" i="7"/>
  <c r="I114" i="7"/>
  <c r="J114" i="7" s="1"/>
  <c r="Y112" i="8"/>
  <c r="Y111" i="5"/>
  <c r="Z111" i="5"/>
  <c r="AL110" i="7"/>
  <c r="AM110" i="7" s="1"/>
  <c r="AN110" i="7" s="1"/>
  <c r="AS110" i="7" s="1"/>
  <c r="AA110" i="5"/>
  <c r="AB110" i="5" s="1"/>
  <c r="AC110" i="5" s="1"/>
  <c r="AG110" i="5" s="1"/>
  <c r="AH110" i="5" s="1"/>
  <c r="L110" i="5" s="1"/>
  <c r="N109" i="7" l="1"/>
  <c r="AL111" i="7"/>
  <c r="AM111" i="7" s="1"/>
  <c r="AN111" i="7" s="1"/>
  <c r="AS111" i="7" s="1"/>
  <c r="AA111" i="5"/>
  <c r="AB111" i="5" s="1"/>
  <c r="AC111" i="5" s="1"/>
  <c r="AG111" i="5" s="1"/>
  <c r="AH111" i="5" s="1"/>
  <c r="L111" i="5" s="1"/>
  <c r="N111" i="5" s="1"/>
  <c r="N110" i="8"/>
  <c r="Y112" i="5"/>
  <c r="Z112" i="5"/>
  <c r="AA112" i="5" s="1"/>
  <c r="AB112" i="5" s="1"/>
  <c r="AC112" i="5" s="1"/>
  <c r="AG112" i="5" s="1"/>
  <c r="AH112" i="5" s="1"/>
  <c r="L112" i="5" s="1"/>
  <c r="AA112" i="8"/>
  <c r="Z112" i="8"/>
  <c r="H116" i="8"/>
  <c r="I116" i="8" s="1"/>
  <c r="J116" i="8" s="1"/>
  <c r="I115" i="8"/>
  <c r="J115" i="8" s="1"/>
  <c r="H116" i="5"/>
  <c r="I116" i="5" s="1"/>
  <c r="J116" i="5" s="1"/>
  <c r="I115" i="5"/>
  <c r="J115" i="5" s="1"/>
  <c r="Z113" i="7"/>
  <c r="R114" i="7"/>
  <c r="AQ114" i="7" s="1"/>
  <c r="V114" i="7"/>
  <c r="AH114" i="7" s="1"/>
  <c r="T114" i="7"/>
  <c r="Y114" i="7" s="1"/>
  <c r="AI113" i="7"/>
  <c r="AB112" i="7"/>
  <c r="AA112" i="7"/>
  <c r="X113" i="5"/>
  <c r="T114" i="5"/>
  <c r="W114" i="5" s="1"/>
  <c r="R114" i="5"/>
  <c r="AF114" i="5" s="1"/>
  <c r="AK112" i="7"/>
  <c r="AJ112" i="7"/>
  <c r="AT110" i="7"/>
  <c r="L110" i="7" s="1"/>
  <c r="M110" i="5"/>
  <c r="N110" i="5"/>
  <c r="H116" i="7"/>
  <c r="I116" i="7" s="1"/>
  <c r="J116" i="7" s="1"/>
  <c r="I115" i="7"/>
  <c r="J115" i="7" s="1"/>
  <c r="AC111" i="7"/>
  <c r="AD111" i="7" s="1"/>
  <c r="AE111" i="7" s="1"/>
  <c r="AR111" i="7" s="1"/>
  <c r="T114" i="8"/>
  <c r="X114" i="8" s="1"/>
  <c r="R114" i="8"/>
  <c r="AG114" i="8" s="1"/>
  <c r="Y113" i="8"/>
  <c r="AB111" i="8"/>
  <c r="AC111" i="8" s="1"/>
  <c r="AD111" i="8" s="1"/>
  <c r="AH111" i="8" s="1"/>
  <c r="AI111" i="8" s="1"/>
  <c r="AK111" i="8" s="1"/>
  <c r="AM111" i="8" s="1"/>
  <c r="L111" i="8" s="1"/>
  <c r="AB112" i="8" l="1"/>
  <c r="AC112" i="8" s="1"/>
  <c r="AD112" i="8" s="1"/>
  <c r="AH112" i="8" s="1"/>
  <c r="AI112" i="8" s="1"/>
  <c r="AK112" i="8" s="1"/>
  <c r="AM112" i="8" s="1"/>
  <c r="L112" i="8" s="1"/>
  <c r="N112" i="8" s="1"/>
  <c r="AT111" i="7"/>
  <c r="L111" i="7" s="1"/>
  <c r="N111" i="7" s="1"/>
  <c r="M111" i="5"/>
  <c r="N111" i="8"/>
  <c r="M111" i="8"/>
  <c r="T116" i="8"/>
  <c r="X116" i="8" s="1"/>
  <c r="R116" i="8"/>
  <c r="AG116" i="8" s="1"/>
  <c r="AI114" i="7"/>
  <c r="T115" i="8"/>
  <c r="X115" i="8" s="1"/>
  <c r="R115" i="8"/>
  <c r="AG115" i="8" s="1"/>
  <c r="Z113" i="5"/>
  <c r="Y113" i="5"/>
  <c r="AB113" i="7"/>
  <c r="AA113" i="7"/>
  <c r="X114" i="5"/>
  <c r="N112" i="5"/>
  <c r="M112" i="5"/>
  <c r="N110" i="7"/>
  <c r="M110" i="7"/>
  <c r="AL112" i="7"/>
  <c r="AM112" i="7" s="1"/>
  <c r="AN112" i="7" s="1"/>
  <c r="AS112" i="7" s="1"/>
  <c r="AK113" i="7"/>
  <c r="AJ113" i="7"/>
  <c r="R115" i="5"/>
  <c r="AF115" i="5" s="1"/>
  <c r="T115" i="5"/>
  <c r="W115" i="5" s="1"/>
  <c r="T116" i="7"/>
  <c r="Y116" i="7" s="1"/>
  <c r="V116" i="7"/>
  <c r="AH116" i="7" s="1"/>
  <c r="R116" i="7"/>
  <c r="AQ116" i="7" s="1"/>
  <c r="R116" i="5"/>
  <c r="AF116" i="5" s="1"/>
  <c r="T116" i="5"/>
  <c r="W116" i="5" s="1"/>
  <c r="AA113" i="8"/>
  <c r="Z113" i="8"/>
  <c r="AC112" i="7"/>
  <c r="AD112" i="7" s="1"/>
  <c r="AE112" i="7" s="1"/>
  <c r="AR112" i="7" s="1"/>
  <c r="Y114" i="8"/>
  <c r="T115" i="7"/>
  <c r="Y115" i="7" s="1"/>
  <c r="V115" i="7"/>
  <c r="AH115" i="7" s="1"/>
  <c r="R115" i="7"/>
  <c r="AQ115" i="7" s="1"/>
  <c r="Z114" i="7"/>
  <c r="M112" i="8" l="1"/>
  <c r="M111" i="7"/>
  <c r="AT112" i="7"/>
  <c r="L112" i="7" s="1"/>
  <c r="N112" i="7" s="1"/>
  <c r="AL113" i="7"/>
  <c r="AM113" i="7" s="1"/>
  <c r="AN113" i="7" s="1"/>
  <c r="AS113" i="7" s="1"/>
  <c r="Z115" i="7"/>
  <c r="AJ114" i="7"/>
  <c r="AK114" i="7"/>
  <c r="AL114" i="7" s="1"/>
  <c r="AM114" i="7" s="1"/>
  <c r="AN114" i="7" s="1"/>
  <c r="AS114" i="7" s="1"/>
  <c r="AA114" i="8"/>
  <c r="AB114" i="8" s="1"/>
  <c r="AC114" i="8" s="1"/>
  <c r="AD114" i="8" s="1"/>
  <c r="AH114" i="8" s="1"/>
  <c r="AI114" i="8" s="1"/>
  <c r="AK114" i="8" s="1"/>
  <c r="AM114" i="8" s="1"/>
  <c r="L114" i="8" s="1"/>
  <c r="Z114" i="8"/>
  <c r="AI116" i="7"/>
  <c r="Z116" i="7"/>
  <c r="AC113" i="7"/>
  <c r="AD113" i="7" s="1"/>
  <c r="AE113" i="7" s="1"/>
  <c r="AR113" i="7" s="1"/>
  <c r="Y116" i="8"/>
  <c r="Y115" i="8"/>
  <c r="AA114" i="7"/>
  <c r="AB114" i="7"/>
  <c r="AB113" i="8"/>
  <c r="AC113" i="8" s="1"/>
  <c r="AD113" i="8" s="1"/>
  <c r="AH113" i="8" s="1"/>
  <c r="AI113" i="8" s="1"/>
  <c r="AK113" i="8" s="1"/>
  <c r="AM113" i="8" s="1"/>
  <c r="L113" i="8" s="1"/>
  <c r="X115" i="5"/>
  <c r="X116" i="5"/>
  <c r="AA113" i="5"/>
  <c r="AB113" i="5" s="1"/>
  <c r="AC113" i="5" s="1"/>
  <c r="AG113" i="5" s="1"/>
  <c r="AH113" i="5" s="1"/>
  <c r="L113" i="5" s="1"/>
  <c r="AI115" i="7"/>
  <c r="Y114" i="5"/>
  <c r="Z114" i="5"/>
  <c r="AA114" i="5" s="1"/>
  <c r="AB114" i="5" s="1"/>
  <c r="AC114" i="5" s="1"/>
  <c r="AG114" i="5" s="1"/>
  <c r="AH114" i="5" s="1"/>
  <c r="L114" i="5" s="1"/>
  <c r="AC114" i="7" l="1"/>
  <c r="AD114" i="7" s="1"/>
  <c r="AE114" i="7" s="1"/>
  <c r="AR114" i="7" s="1"/>
  <c r="AT114" i="7" s="1"/>
  <c r="L114" i="7" s="1"/>
  <c r="N114" i="7" s="1"/>
  <c r="AT113" i="7"/>
  <c r="L113" i="7" s="1"/>
  <c r="M113" i="7" s="1"/>
  <c r="M112" i="7"/>
  <c r="Y115" i="5"/>
  <c r="Z115" i="5"/>
  <c r="AA116" i="8"/>
  <c r="Z116" i="8"/>
  <c r="N113" i="8"/>
  <c r="M113" i="8"/>
  <c r="N114" i="8"/>
  <c r="M114" i="8"/>
  <c r="N113" i="5"/>
  <c r="M113" i="5"/>
  <c r="AB116" i="7"/>
  <c r="AA116" i="7"/>
  <c r="Y116" i="5"/>
  <c r="Z116" i="5"/>
  <c r="AA115" i="8"/>
  <c r="Z115" i="8"/>
  <c r="AK116" i="7"/>
  <c r="AJ116" i="7"/>
  <c r="AA115" i="7"/>
  <c r="AB115" i="7"/>
  <c r="AK115" i="7"/>
  <c r="AJ115" i="7"/>
  <c r="N114" i="5"/>
  <c r="M114" i="5"/>
  <c r="AA116" i="5" l="1"/>
  <c r="AB116" i="5" s="1"/>
  <c r="AC116" i="5" s="1"/>
  <c r="AG116" i="5" s="1"/>
  <c r="AH116" i="5" s="1"/>
  <c r="L116" i="5" s="1"/>
  <c r="M116" i="5" s="1"/>
  <c r="AA115" i="5"/>
  <c r="AB115" i="5" s="1"/>
  <c r="AC115" i="5" s="1"/>
  <c r="AG115" i="5" s="1"/>
  <c r="AH115" i="5" s="1"/>
  <c r="L115" i="5" s="1"/>
  <c r="M115" i="5" s="1"/>
  <c r="N113" i="7"/>
  <c r="M114" i="7"/>
  <c r="AB115" i="8"/>
  <c r="AC115" i="8" s="1"/>
  <c r="AD115" i="8" s="1"/>
  <c r="AH115" i="8" s="1"/>
  <c r="AI115" i="8" s="1"/>
  <c r="AK115" i="8" s="1"/>
  <c r="AM115" i="8" s="1"/>
  <c r="L115" i="8" s="1"/>
  <c r="N115" i="8" s="1"/>
  <c r="AC116" i="7"/>
  <c r="AD116" i="7" s="1"/>
  <c r="AE116" i="7" s="1"/>
  <c r="AR116" i="7" s="1"/>
  <c r="AC115" i="7"/>
  <c r="AD115" i="7" s="1"/>
  <c r="AE115" i="7" s="1"/>
  <c r="AR115" i="7" s="1"/>
  <c r="AL116" i="7"/>
  <c r="AM116" i="7" s="1"/>
  <c r="AN116" i="7" s="1"/>
  <c r="AS116" i="7" s="1"/>
  <c r="AB116" i="8"/>
  <c r="AC116" i="8" s="1"/>
  <c r="AD116" i="8" s="1"/>
  <c r="AH116" i="8" s="1"/>
  <c r="AI116" i="8" s="1"/>
  <c r="AK116" i="8" s="1"/>
  <c r="AM116" i="8" s="1"/>
  <c r="L116" i="8" s="1"/>
  <c r="AL115" i="7"/>
  <c r="AM115" i="7" s="1"/>
  <c r="AN115" i="7" s="1"/>
  <c r="AS115" i="7" s="1"/>
  <c r="N116" i="5" l="1"/>
  <c r="N115" i="5"/>
  <c r="AT116" i="7"/>
  <c r="L116" i="7" s="1"/>
  <c r="M116" i="7" s="1"/>
  <c r="M115" i="8"/>
  <c r="N116" i="8"/>
  <c r="M116" i="8"/>
  <c r="AT115" i="7"/>
  <c r="L115" i="7" s="1"/>
  <c r="N116" i="7" l="1"/>
  <c r="N115" i="7"/>
  <c r="M115" i="7"/>
</calcChain>
</file>

<file path=xl/sharedStrings.xml><?xml version="1.0" encoding="utf-8"?>
<sst xmlns="http://schemas.openxmlformats.org/spreadsheetml/2006/main" count="3034" uniqueCount="105">
  <si>
    <t>f</t>
    <phoneticPr fontId="1"/>
  </si>
  <si>
    <t>Initial/Step</t>
    <phoneticPr fontId="1"/>
  </si>
  <si>
    <t>Z</t>
    <phoneticPr fontId="1"/>
  </si>
  <si>
    <t>W</t>
    <phoneticPr fontId="1"/>
  </si>
  <si>
    <t>Log(f)</t>
    <phoneticPr fontId="1"/>
  </si>
  <si>
    <t>R</t>
    <phoneticPr fontId="1"/>
  </si>
  <si>
    <t>C</t>
    <phoneticPr fontId="1"/>
  </si>
  <si>
    <t>CPE</t>
    <phoneticPr fontId="1"/>
  </si>
  <si>
    <t>R(Ω)</t>
    <phoneticPr fontId="1"/>
  </si>
  <si>
    <t>L</t>
    <phoneticPr fontId="1"/>
  </si>
  <si>
    <t>L(H)</t>
    <phoneticPr fontId="1"/>
  </si>
  <si>
    <t>C(F)</t>
    <phoneticPr fontId="1"/>
  </si>
  <si>
    <t>T((F))</t>
    <phoneticPr fontId="1"/>
  </si>
  <si>
    <t>TLM(a)</t>
    <phoneticPr fontId="1"/>
  </si>
  <si>
    <t>sinh()</t>
    <phoneticPr fontId="1"/>
  </si>
  <si>
    <t>cosh()</t>
    <phoneticPr fontId="1"/>
  </si>
  <si>
    <t>coth()</t>
    <phoneticPr fontId="1"/>
  </si>
  <si>
    <t>tanh()</t>
    <phoneticPr fontId="1"/>
  </si>
  <si>
    <t>TLM(b)</t>
    <phoneticPr fontId="1"/>
  </si>
  <si>
    <t>R//C</t>
    <phoneticPr fontId="1"/>
  </si>
  <si>
    <t>parallel</t>
    <phoneticPr fontId="1"/>
  </si>
  <si>
    <t>internal calculaitons</t>
    <phoneticPr fontId="1"/>
  </si>
  <si>
    <t>R//CPE</t>
    <phoneticPr fontId="1"/>
  </si>
  <si>
    <t>avoid error</t>
    <phoneticPr fontId="1"/>
  </si>
  <si>
    <t xml:space="preserve"> </t>
    <phoneticPr fontId="1"/>
  </si>
  <si>
    <t>L(cm)</t>
    <phoneticPr fontId="1"/>
  </si>
  <si>
    <t>sample circuit</t>
    <phoneticPr fontId="1"/>
  </si>
  <si>
    <t>elemental parts</t>
    <phoneticPr fontId="1"/>
  </si>
  <si>
    <t>Nyquist plot</t>
    <phoneticPr fontId="1"/>
  </si>
  <si>
    <t>TLM</t>
    <phoneticPr fontId="1"/>
  </si>
  <si>
    <t>TLM(c)</t>
    <phoneticPr fontId="1"/>
  </si>
  <si>
    <t>Model (c): semi-infinite</t>
    <phoneticPr fontId="1"/>
  </si>
  <si>
    <t>Model (a): impermeable boundary condition</t>
    <phoneticPr fontId="1"/>
  </si>
  <si>
    <t>Model (b): permeable boundary condition</t>
    <phoneticPr fontId="1"/>
  </si>
  <si>
    <t>Model (a): impermeable boundary condition, alternative parameter setting</t>
    <phoneticPr fontId="1"/>
  </si>
  <si>
    <t>Model (b): permeable boundary condition, alternative parameter setting</t>
    <phoneticPr fontId="1"/>
  </si>
  <si>
    <t>connection tools</t>
    <phoneticPr fontId="1"/>
  </si>
  <si>
    <t>transmission-line model</t>
    <phoneticPr fontId="1"/>
  </si>
  <si>
    <t>Data for plot</t>
    <phoneticPr fontId="1"/>
  </si>
  <si>
    <t>series</t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</si>
  <si>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s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</si>
  <si>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1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</si>
  <si>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2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</si>
  <si>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3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</si>
  <si>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A</t>
    </r>
    <r>
      <rPr>
        <sz val="11"/>
        <color rgb="FFFF0000"/>
        <rFont val="游ゴシック"/>
        <family val="3"/>
        <charset val="128"/>
        <scheme val="minor"/>
      </rPr>
      <t>(Ω/cm)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</si>
  <si>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B</t>
    </r>
    <r>
      <rPr>
        <sz val="11"/>
        <color rgb="FFFF0000"/>
        <rFont val="游ゴシック"/>
        <family val="3"/>
        <charset val="128"/>
        <scheme val="minor"/>
      </rPr>
      <t>(Ω.cm)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</si>
  <si>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A</t>
    </r>
    <r>
      <rPr>
        <sz val="11"/>
        <color rgb="FFFF0000"/>
        <rFont val="游ゴシック"/>
        <family val="3"/>
        <charset val="128"/>
        <scheme val="minor"/>
      </rPr>
      <t>(Ω)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</si>
  <si>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B</t>
    </r>
    <r>
      <rPr>
        <sz val="11"/>
        <color rgb="FFFF0000"/>
        <rFont val="游ゴシック"/>
        <family val="3"/>
        <charset val="128"/>
        <scheme val="minor"/>
      </rPr>
      <t>(Ω)</t>
    </r>
    <phoneticPr fontId="1"/>
  </si>
  <si>
    <r>
      <t>=z</t>
    </r>
    <r>
      <rPr>
        <vertAlign val="subscript"/>
        <sz val="11"/>
        <color rgb="FFFF0000"/>
        <rFont val="游ゴシック"/>
        <family val="3"/>
        <charset val="128"/>
        <scheme val="minor"/>
      </rPr>
      <t>A</t>
    </r>
    <r>
      <rPr>
        <sz val="11"/>
        <color rgb="FFFF0000"/>
        <rFont val="游ゴシック"/>
        <family val="3"/>
        <charset val="128"/>
        <scheme val="minor"/>
      </rPr>
      <t>L</t>
    </r>
    <phoneticPr fontId="1"/>
  </si>
  <si>
    <r>
      <t>=z</t>
    </r>
    <r>
      <rPr>
        <vertAlign val="subscript"/>
        <sz val="11"/>
        <color rgb="FFFF0000"/>
        <rFont val="游ゴシック"/>
        <family val="3"/>
        <charset val="128"/>
        <scheme val="minor"/>
      </rPr>
      <t>B</t>
    </r>
    <r>
      <rPr>
        <sz val="11"/>
        <color rgb="FFFF0000"/>
        <rFont val="游ゴシック"/>
        <family val="3"/>
        <charset val="128"/>
        <scheme val="minor"/>
      </rPr>
      <t>/L</t>
    </r>
    <phoneticPr fontId="1"/>
  </si>
  <si>
    <r>
      <t>Z</t>
    </r>
    <r>
      <rPr>
        <vertAlign val="subscript"/>
        <sz val="11"/>
        <color theme="1"/>
        <rFont val="游ゴシック"/>
        <family val="3"/>
        <charset val="128"/>
        <scheme val="minor"/>
      </rPr>
      <t>Re</t>
    </r>
    <phoneticPr fontId="1"/>
  </si>
  <si>
    <r>
      <t>Z</t>
    </r>
    <r>
      <rPr>
        <vertAlign val="subscript"/>
        <sz val="11"/>
        <color theme="1"/>
        <rFont val="游ゴシック"/>
        <family val="3"/>
        <charset val="128"/>
        <scheme val="minor"/>
      </rPr>
      <t>Im</t>
    </r>
    <phoneticPr fontId="1"/>
  </si>
  <si>
    <t xml:space="preserve"> a(-)</t>
    <phoneticPr fontId="1"/>
  </si>
  <si>
    <r>
      <t>L.(z</t>
    </r>
    <r>
      <rPr>
        <vertAlign val="subscript"/>
        <sz val="11"/>
        <color theme="0" tint="-0.499984740745262"/>
        <rFont val="游ゴシック"/>
        <family val="3"/>
        <charset val="128"/>
        <scheme val="minor"/>
      </rPr>
      <t>A</t>
    </r>
    <r>
      <rPr>
        <sz val="11"/>
        <color theme="0" tint="-0.499984740745262"/>
        <rFont val="游ゴシック"/>
        <family val="3"/>
        <charset val="128"/>
        <scheme val="minor"/>
      </rPr>
      <t>/z</t>
    </r>
    <r>
      <rPr>
        <vertAlign val="subscript"/>
        <sz val="11"/>
        <color theme="0" tint="-0.499984740745262"/>
        <rFont val="游ゴシック"/>
        <family val="3"/>
        <charset val="128"/>
        <scheme val="minor"/>
      </rPr>
      <t>B</t>
    </r>
    <r>
      <rPr>
        <sz val="11"/>
        <color theme="0" tint="-0.499984740745262"/>
        <rFont val="游ゴシック"/>
        <family val="3"/>
        <charset val="128"/>
        <scheme val="minor"/>
      </rPr>
      <t>)^0.5</t>
    </r>
    <phoneticPr fontId="1"/>
  </si>
  <si>
    <r>
      <t>L.(Z</t>
    </r>
    <r>
      <rPr>
        <vertAlign val="subscript"/>
        <sz val="11"/>
        <color theme="0" tint="-0.499984740745262"/>
        <rFont val="游ゴシック"/>
        <family val="3"/>
        <charset val="128"/>
        <scheme val="minor"/>
      </rPr>
      <t>A</t>
    </r>
    <r>
      <rPr>
        <sz val="11"/>
        <color theme="0" tint="-0.499984740745262"/>
        <rFont val="游ゴシック"/>
        <family val="3"/>
        <charset val="128"/>
        <scheme val="minor"/>
      </rPr>
      <t>/Z</t>
    </r>
    <r>
      <rPr>
        <vertAlign val="subscript"/>
        <sz val="11"/>
        <color theme="0" tint="-0.499984740745262"/>
        <rFont val="游ゴシック"/>
        <family val="3"/>
        <charset val="128"/>
        <scheme val="minor"/>
      </rPr>
      <t>B</t>
    </r>
    <r>
      <rPr>
        <sz val="11"/>
        <color theme="0" tint="-0.499984740745262"/>
        <rFont val="游ゴシック"/>
        <family val="3"/>
        <charset val="128"/>
        <scheme val="minor"/>
      </rPr>
      <t>)^0.5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</si>
  <si>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ion</t>
    </r>
    <phoneticPr fontId="1"/>
  </si>
  <si>
    <r>
      <t>c</t>
    </r>
    <r>
      <rPr>
        <vertAlign val="subscript"/>
        <sz val="11"/>
        <color rgb="FF0000FF"/>
        <rFont val="游ゴシック"/>
        <family val="3"/>
        <charset val="128"/>
        <scheme val="minor"/>
      </rPr>
      <t>dl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</si>
  <si>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1</t>
    </r>
    <r>
      <rPr>
        <sz val="11"/>
        <color rgb="FFFF0000"/>
        <rFont val="游ゴシック"/>
        <family val="3"/>
        <charset val="128"/>
        <scheme val="minor"/>
      </rPr>
      <t>(Ω)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</si>
  <si>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2</t>
    </r>
    <r>
      <rPr>
        <sz val="11"/>
        <color rgb="FFFF0000"/>
        <rFont val="游ゴシック"/>
        <family val="3"/>
        <charset val="128"/>
        <scheme val="minor"/>
      </rPr>
      <t>(Ω)</t>
    </r>
    <phoneticPr fontId="1"/>
  </si>
  <si>
    <t>周波数</t>
    <rPh sb="0" eb="3">
      <t>シュウハスウ</t>
    </rPh>
    <phoneticPr fontId="1"/>
  </si>
  <si>
    <t>目的等価回路</t>
    <rPh sb="0" eb="6">
      <t>モクテキトウカカイロ</t>
    </rPh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</si>
  <si>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A</t>
    </r>
    <r>
      <rPr>
        <sz val="11"/>
        <color rgb="FFFF0000"/>
        <rFont val="游ゴシック"/>
        <family val="2"/>
        <charset val="128"/>
        <scheme val="minor"/>
      </rPr>
      <t>(Ω/cm)</t>
    </r>
    <phoneticPr fontId="1"/>
  </si>
  <si>
    <t>R(Ω/cm)</t>
    <phoneticPr fontId="1"/>
  </si>
  <si>
    <t>C(F/cm)</t>
    <phoneticPr fontId="1"/>
  </si>
  <si>
    <t>ω</t>
    <phoneticPr fontId="1"/>
  </si>
  <si>
    <t>α(-)</t>
    <phoneticPr fontId="1"/>
  </si>
  <si>
    <r>
      <rPr>
        <sz val="11"/>
        <color theme="0" tint="-0.499984740745262"/>
        <rFont val="Symbol"/>
        <family val="1"/>
        <charset val="2"/>
      </rPr>
      <t xml:space="preserve"> d</t>
    </r>
    <r>
      <rPr>
        <sz val="11"/>
        <color theme="0" tint="-0.499984740745262"/>
        <rFont val="游ゴシック"/>
        <family val="2"/>
        <charset val="128"/>
        <scheme val="minor"/>
      </rPr>
      <t>.(Z</t>
    </r>
    <r>
      <rPr>
        <vertAlign val="subscript"/>
        <sz val="11"/>
        <color theme="0" tint="-0.499984740745262"/>
        <rFont val="游ゴシック"/>
        <family val="3"/>
        <charset val="128"/>
        <scheme val="minor"/>
      </rPr>
      <t>A</t>
    </r>
    <r>
      <rPr>
        <sz val="11"/>
        <color theme="0" tint="-0.499984740745262"/>
        <rFont val="游ゴシック"/>
        <family val="2"/>
        <charset val="128"/>
        <scheme val="minor"/>
      </rPr>
      <t>/Z</t>
    </r>
    <r>
      <rPr>
        <vertAlign val="subscript"/>
        <sz val="11"/>
        <color theme="0" tint="-0.499984740745262"/>
        <rFont val="游ゴシック"/>
        <family val="3"/>
        <charset val="128"/>
        <scheme val="minor"/>
      </rPr>
      <t>B</t>
    </r>
    <r>
      <rPr>
        <sz val="11"/>
        <color theme="0" tint="-0.499984740745262"/>
        <rFont val="游ゴシック"/>
        <family val="2"/>
        <charset val="128"/>
        <scheme val="minor"/>
      </rPr>
      <t>)^0.5</t>
    </r>
    <phoneticPr fontId="1"/>
  </si>
  <si>
    <t>目的等価回路</t>
    <rPh sb="0" eb="2">
      <t>モクテキ</t>
    </rPh>
    <rPh sb="2" eb="4">
      <t>トウカ</t>
    </rPh>
    <rPh sb="4" eb="6">
      <t>カイロ</t>
    </rPh>
    <phoneticPr fontId="1"/>
  </si>
  <si>
    <t>TLM1</t>
    <phoneticPr fontId="1"/>
  </si>
  <si>
    <t>TLM2</t>
    <phoneticPr fontId="1"/>
  </si>
  <si>
    <r>
      <t>ω</t>
    </r>
    <r>
      <rPr>
        <vertAlign val="subscript"/>
        <sz val="11"/>
        <color theme="1"/>
        <rFont val="游ゴシック"/>
        <family val="3"/>
        <charset val="128"/>
        <scheme val="minor"/>
      </rPr>
      <t>T1</t>
    </r>
    <phoneticPr fontId="1"/>
  </si>
  <si>
    <r>
      <t>ω</t>
    </r>
    <r>
      <rPr>
        <vertAlign val="subscript"/>
        <sz val="11"/>
        <color theme="1"/>
        <rFont val="游ゴシック"/>
        <family val="3"/>
        <charset val="128"/>
        <scheme val="minor"/>
      </rPr>
      <t>T2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</si>
  <si>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//C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</si>
  <si>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s</t>
    </r>
    <r>
      <rPr>
        <sz val="11"/>
        <color rgb="FF0000FF"/>
        <rFont val="游ゴシック"/>
        <family val="3"/>
        <charset val="128"/>
        <scheme val="minor"/>
      </rPr>
      <t>+R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//C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+TLM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</si>
  <si>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//CPE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</si>
  <si>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ion</t>
    </r>
    <r>
      <rPr>
        <sz val="11"/>
        <color rgb="FF0000FF"/>
        <rFont val="Yu Gothic"/>
        <family val="3"/>
        <charset val="128"/>
      </rPr>
      <t>×L</t>
    </r>
    <phoneticPr fontId="1"/>
  </si>
  <si>
    <r>
      <t>c</t>
    </r>
    <r>
      <rPr>
        <vertAlign val="subscript"/>
        <sz val="11"/>
        <color rgb="FF0000FF"/>
        <rFont val="游ゴシック"/>
        <family val="3"/>
        <charset val="128"/>
        <scheme val="minor"/>
      </rPr>
      <t>dl</t>
    </r>
    <r>
      <rPr>
        <sz val="11"/>
        <color rgb="FF0000FF"/>
        <rFont val="游ゴシック"/>
        <family val="3"/>
        <charset val="128"/>
        <scheme val="minor"/>
      </rPr>
      <t>×L</t>
    </r>
    <phoneticPr fontId="1"/>
  </si>
  <si>
    <r>
      <t>L+R</t>
    </r>
    <r>
      <rPr>
        <vertAlign val="subscript"/>
        <sz val="11"/>
        <color rgb="FF0000FF"/>
        <rFont val="游ゴシック"/>
        <family val="3"/>
        <charset val="128"/>
        <scheme val="minor"/>
      </rPr>
      <t>s</t>
    </r>
    <r>
      <rPr>
        <sz val="11"/>
        <color rgb="FF0000FF"/>
        <rFont val="游ゴシック"/>
        <family val="3"/>
        <charset val="128"/>
        <scheme val="minor"/>
      </rPr>
      <t>+R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//CPE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+TLM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</si>
  <si>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s</t>
    </r>
    <r>
      <rPr>
        <sz val="11"/>
        <color rgb="FF0000FF"/>
        <rFont val="游ゴシック"/>
        <family val="3"/>
        <charset val="128"/>
        <scheme val="minor"/>
      </rPr>
      <t>+R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//C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+TLM1+TLM2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</si>
  <si>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1</t>
    </r>
    <r>
      <rPr>
        <sz val="11"/>
        <color rgb="FFFF0000"/>
        <rFont val="游ゴシック"/>
        <family val="2"/>
        <charset val="128"/>
        <scheme val="minor"/>
      </rPr>
      <t>(Ω)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</si>
  <si>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3</t>
    </r>
    <r>
      <rPr>
        <sz val="11"/>
        <color rgb="FFFF0000"/>
        <rFont val="游ゴシック"/>
        <family val="3"/>
        <charset val="128"/>
        <scheme val="minor"/>
      </rPr>
      <t>(Ω)</t>
    </r>
    <phoneticPr fontId="1"/>
  </si>
  <si>
    <r>
      <t>Z</t>
    </r>
    <r>
      <rPr>
        <vertAlign val="subscript"/>
        <sz val="11"/>
        <color rgb="FFFF0000"/>
        <rFont val="游ゴシック"/>
        <family val="3"/>
        <charset val="128"/>
        <scheme val="minor"/>
      </rPr>
      <t>4</t>
    </r>
    <r>
      <rPr>
        <sz val="11"/>
        <color rgb="FFFF0000"/>
        <rFont val="游ゴシック"/>
        <family val="3"/>
        <charset val="128"/>
        <scheme val="minor"/>
      </rPr>
      <t>(Ω)</t>
    </r>
    <phoneticPr fontId="1"/>
  </si>
  <si>
    <t>Frequency</t>
    <phoneticPr fontId="1"/>
  </si>
  <si>
    <t>Frequency (exp.)</t>
    <phoneticPr fontId="1"/>
  </si>
  <si>
    <t>Real</t>
    <phoneticPr fontId="1"/>
  </si>
  <si>
    <t>Imaginary</t>
    <phoneticPr fontId="1"/>
  </si>
  <si>
    <t>Freqyency</t>
    <phoneticPr fontId="1"/>
  </si>
  <si>
    <t>Experimental data</t>
    <phoneticPr fontId="1"/>
  </si>
  <si>
    <r>
      <t>z</t>
    </r>
    <r>
      <rPr>
        <vertAlign val="subscript"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 xml:space="preserve"> = r</t>
    </r>
    <r>
      <rPr>
        <vertAlign val="subscript"/>
        <sz val="11"/>
        <color theme="1"/>
        <rFont val="游ゴシック"/>
        <family val="3"/>
        <charset val="128"/>
        <scheme val="minor"/>
      </rPr>
      <t>ion</t>
    </r>
    <phoneticPr fontId="1"/>
  </si>
  <si>
    <r>
      <t>z</t>
    </r>
    <r>
      <rPr>
        <vertAlign val="subscript"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 xml:space="preserve"> = 1/jωc</t>
    </r>
    <r>
      <rPr>
        <vertAlign val="subscript"/>
        <sz val="11"/>
        <color theme="1"/>
        <rFont val="游ゴシック"/>
        <family val="3"/>
        <charset val="128"/>
        <scheme val="minor"/>
      </rPr>
      <t>dl</t>
    </r>
    <phoneticPr fontId="1"/>
  </si>
  <si>
    <r>
      <t>Z</t>
    </r>
    <r>
      <rPr>
        <vertAlign val="subscript"/>
        <sz val="11"/>
        <rFont val="游ゴシック"/>
        <family val="3"/>
        <charset val="128"/>
        <scheme val="minor"/>
      </rPr>
      <t>B</t>
    </r>
    <r>
      <rPr>
        <sz val="11"/>
        <rFont val="游ゴシック"/>
        <family val="3"/>
        <charset val="128"/>
        <scheme val="minor"/>
      </rPr>
      <t xml:space="preserve"> = z</t>
    </r>
    <r>
      <rPr>
        <vertAlign val="subscript"/>
        <sz val="11"/>
        <rFont val="游ゴシック"/>
        <family val="3"/>
        <charset val="128"/>
        <scheme val="minor"/>
      </rPr>
      <t>B</t>
    </r>
    <r>
      <rPr>
        <sz val="11"/>
        <rFont val="游ゴシック"/>
        <family val="3"/>
        <charset val="128"/>
        <scheme val="minor"/>
      </rPr>
      <t>/L = 1/jωc</t>
    </r>
    <r>
      <rPr>
        <vertAlign val="subscript"/>
        <sz val="11"/>
        <rFont val="游ゴシック"/>
        <family val="3"/>
        <charset val="128"/>
        <scheme val="minor"/>
      </rPr>
      <t>dl</t>
    </r>
    <r>
      <rPr>
        <sz val="11"/>
        <rFont val="游ゴシック"/>
        <family val="3"/>
        <charset val="128"/>
        <scheme val="minor"/>
      </rPr>
      <t>L</t>
    </r>
    <phoneticPr fontId="1"/>
  </si>
  <si>
    <r>
      <t>Z</t>
    </r>
    <r>
      <rPr>
        <vertAlign val="subscript"/>
        <sz val="11"/>
        <rFont val="游ゴシック"/>
        <family val="3"/>
        <charset val="128"/>
        <scheme val="minor"/>
      </rPr>
      <t>A</t>
    </r>
    <r>
      <rPr>
        <sz val="11"/>
        <rFont val="游ゴシック"/>
        <family val="3"/>
        <charset val="128"/>
        <scheme val="minor"/>
      </rPr>
      <t xml:space="preserve"> = z</t>
    </r>
    <r>
      <rPr>
        <vertAlign val="subscript"/>
        <sz val="11"/>
        <rFont val="游ゴシック"/>
        <family val="3"/>
        <charset val="128"/>
        <scheme val="minor"/>
      </rPr>
      <t>A</t>
    </r>
    <r>
      <rPr>
        <sz val="11"/>
        <rFont val="游ゴシック"/>
        <family val="3"/>
        <charset val="128"/>
        <scheme val="minor"/>
      </rPr>
      <t>L = r</t>
    </r>
    <r>
      <rPr>
        <vertAlign val="subscript"/>
        <sz val="11"/>
        <rFont val="游ゴシック"/>
        <family val="3"/>
        <charset val="128"/>
        <scheme val="minor"/>
      </rPr>
      <t>ion</t>
    </r>
    <r>
      <rPr>
        <sz val="11"/>
        <rFont val="游ゴシック"/>
        <family val="3"/>
        <charset val="128"/>
      </rPr>
      <t>L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</si>
  <si>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ion2</t>
    </r>
    <r>
      <rPr>
        <sz val="11"/>
        <color rgb="FF0000FF"/>
        <rFont val="游ゴシック"/>
        <family val="3"/>
        <charset val="128"/>
        <scheme val="minor"/>
      </rPr>
      <t>×L</t>
    </r>
    <r>
      <rPr>
        <vertAlign val="subscript"/>
        <sz val="11"/>
        <color rgb="FF0000FF"/>
        <rFont val="游ゴシック"/>
        <family val="3"/>
        <charset val="128"/>
        <scheme val="minor"/>
      </rPr>
      <t>2</t>
    </r>
    <phoneticPr fontId="1"/>
  </si>
  <si>
    <r>
      <t>c</t>
    </r>
    <r>
      <rPr>
        <vertAlign val="subscript"/>
        <sz val="11"/>
        <color rgb="FF0000FF"/>
        <rFont val="游ゴシック"/>
        <family val="3"/>
        <charset val="128"/>
        <scheme val="minor"/>
      </rPr>
      <t>dl2</t>
    </r>
    <r>
      <rPr>
        <sz val="11"/>
        <color rgb="FF0000FF"/>
        <rFont val="游ゴシック"/>
        <family val="3"/>
        <charset val="128"/>
        <scheme val="minor"/>
      </rPr>
      <t>×L</t>
    </r>
    <r>
      <rPr>
        <vertAlign val="subscript"/>
        <sz val="11"/>
        <color rgb="FF0000FF"/>
        <rFont val="游ゴシック"/>
        <family val="3"/>
        <charset val="128"/>
        <scheme val="minor"/>
      </rPr>
      <t>2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</si>
  <si>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ion1</t>
    </r>
    <r>
      <rPr>
        <sz val="11"/>
        <color rgb="FF0000FF"/>
        <rFont val="游ゴシック"/>
        <family val="3"/>
        <charset val="128"/>
        <scheme val="minor"/>
      </rPr>
      <t>×L</t>
    </r>
    <r>
      <rPr>
        <vertAlign val="subscript"/>
        <sz val="11"/>
        <color rgb="FF0000FF"/>
        <rFont val="游ゴシック"/>
        <family val="3"/>
        <charset val="128"/>
        <scheme val="minor"/>
      </rPr>
      <t>1</t>
    </r>
    <phoneticPr fontId="1"/>
  </si>
  <si>
    <r>
      <t>c</t>
    </r>
    <r>
      <rPr>
        <vertAlign val="subscript"/>
        <sz val="11"/>
        <color rgb="FF0000FF"/>
        <rFont val="游ゴシック"/>
        <family val="3"/>
        <charset val="128"/>
        <scheme val="minor"/>
      </rPr>
      <t>dl1</t>
    </r>
    <r>
      <rPr>
        <sz val="11"/>
        <color rgb="FF0000FF"/>
        <rFont val="游ゴシック"/>
        <family val="3"/>
        <charset val="128"/>
        <scheme val="minor"/>
      </rPr>
      <t>×L</t>
    </r>
    <r>
      <rPr>
        <vertAlign val="subscript"/>
        <sz val="11"/>
        <color rgb="FF0000FF"/>
        <rFont val="游ゴシック"/>
        <family val="3"/>
        <charset val="128"/>
        <scheme val="minor"/>
      </rPr>
      <t>1</t>
    </r>
    <phoneticPr fontId="1"/>
  </si>
  <si>
    <t>図中では長さが小文字のエルで示されていますが、見やすいようにシート上や式中では大文字のLで表記しています。</t>
    <rPh sb="0" eb="2">
      <t>ズチュウ</t>
    </rPh>
    <rPh sb="4" eb="5">
      <t>ナガ</t>
    </rPh>
    <rPh sb="7" eb="10">
      <t>コモジ</t>
    </rPh>
    <rPh sb="14" eb="15">
      <t>シメ</t>
    </rPh>
    <rPh sb="23" eb="24">
      <t>ミ</t>
    </rPh>
    <rPh sb="33" eb="34">
      <t>ジョウ</t>
    </rPh>
    <rPh sb="35" eb="36">
      <t>シキ</t>
    </rPh>
    <rPh sb="36" eb="37">
      <t>チュウ</t>
    </rPh>
    <rPh sb="39" eb="42">
      <t>オオモジ</t>
    </rPh>
    <rPh sb="45" eb="47">
      <t>ヒョウキ</t>
    </rPh>
    <phoneticPr fontId="1"/>
  </si>
  <si>
    <r>
      <t>L</t>
    </r>
    <r>
      <rPr>
        <vertAlign val="subscript"/>
        <sz val="11"/>
        <color rgb="FF0000FF"/>
        <rFont val="游ゴシック"/>
        <family val="3"/>
        <charset val="128"/>
        <scheme val="minor"/>
      </rPr>
      <t>lead</t>
    </r>
    <phoneticPr fontId="1"/>
  </si>
  <si>
    <t>(R//CPE)+L</t>
    <phoneticPr fontId="1"/>
  </si>
  <si>
    <t>sample circuit, R//CPE + L</t>
    <phoneticPr fontId="1"/>
  </si>
  <si>
    <t xml:space="preserve"> ω</t>
    <phoneticPr fontId="1"/>
  </si>
  <si>
    <r>
      <rPr>
        <sz val="11"/>
        <color theme="1"/>
        <rFont val="游ゴシック"/>
        <family val="3"/>
        <charset val="128"/>
        <scheme val="minor"/>
      </rPr>
      <t xml:space="preserve"> σ</t>
    </r>
    <r>
      <rPr>
        <vertAlign val="subscript"/>
        <sz val="11"/>
        <color theme="1"/>
        <rFont val="游ゴシック"/>
        <family val="3"/>
        <charset val="128"/>
        <scheme val="minor"/>
      </rPr>
      <t>W</t>
    </r>
    <phoneticPr fontId="1"/>
  </si>
  <si>
    <r>
      <t>R</t>
    </r>
    <r>
      <rPr>
        <vertAlign val="subscript"/>
        <sz val="11"/>
        <color rgb="FF0000FF"/>
        <rFont val="游ゴシック"/>
        <family val="3"/>
        <charset val="128"/>
        <scheme val="minor"/>
      </rPr>
      <t>leak</t>
    </r>
    <phoneticPr fontId="1"/>
  </si>
  <si>
    <r>
      <t>(R</t>
    </r>
    <r>
      <rPr>
        <vertAlign val="subscript"/>
        <sz val="11"/>
        <color rgb="FF0000FF"/>
        <rFont val="游ゴシック"/>
        <family val="3"/>
        <charset val="128"/>
        <scheme val="minor"/>
      </rPr>
      <t>s</t>
    </r>
    <r>
      <rPr>
        <sz val="11"/>
        <color rgb="FF0000FF"/>
        <rFont val="游ゴシック"/>
        <family val="3"/>
        <charset val="128"/>
        <scheme val="minor"/>
      </rPr>
      <t>+R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//C</t>
    </r>
    <r>
      <rPr>
        <vertAlign val="subscript"/>
        <sz val="11"/>
        <color rgb="FF0000FF"/>
        <rFont val="游ゴシック"/>
        <family val="3"/>
        <charset val="128"/>
        <scheme val="minor"/>
      </rPr>
      <t>c</t>
    </r>
    <r>
      <rPr>
        <sz val="11"/>
        <color rgb="FF0000FF"/>
        <rFont val="游ゴシック"/>
        <family val="3"/>
        <charset val="128"/>
        <scheme val="minor"/>
      </rPr>
      <t>+TLM)//R</t>
    </r>
    <r>
      <rPr>
        <vertAlign val="subscript"/>
        <sz val="11"/>
        <color rgb="FF0000FF"/>
        <rFont val="游ゴシック"/>
        <family val="3"/>
        <charset val="128"/>
        <scheme val="minor"/>
      </rPr>
      <t>leak</t>
    </r>
    <phoneticPr fontId="1"/>
  </si>
  <si>
    <r>
      <rPr>
        <sz val="11"/>
        <color theme="1"/>
        <rFont val="Yu Gothic"/>
        <family val="3"/>
        <charset val="128"/>
      </rPr>
      <t>−</t>
    </r>
    <r>
      <rPr>
        <sz val="11"/>
        <color theme="1"/>
        <rFont val="游ゴシック"/>
        <family val="3"/>
        <charset val="128"/>
        <scheme val="minor"/>
      </rPr>
      <t>Z</t>
    </r>
    <r>
      <rPr>
        <vertAlign val="subscript"/>
        <sz val="11"/>
        <color theme="1"/>
        <rFont val="游ゴシック"/>
        <family val="3"/>
        <charset val="128"/>
        <scheme val="minor"/>
      </rPr>
      <t>Im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</si>
</sst>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vertAlign val="subscript"/>
      <sz val="11"/>
      <color rgb="FF0000FF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vertAlign val="subscript"/>
      <sz val="11"/>
      <color rgb="FFFF0000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vertAlign val="subscript"/>
      <sz val="11"/>
      <color theme="1"/>
      <name val="游ゴシック"/>
      <family val="3"/>
      <charset val="128"/>
      <scheme val="minor"/>
    </font>
    <font>
      <vertAlign val="subscript"/>
      <sz val="11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2"/>
      <charset val="128"/>
      <scheme val="minor"/>
    </font>
    <font>
      <sz val="11"/>
      <color theme="0" tint="-0.499984740745262"/>
      <name val="游ゴシック"/>
      <family val="1"/>
      <charset val="2"/>
      <scheme val="minor"/>
    </font>
    <font>
      <sz val="11"/>
      <color theme="0" tint="-0.499984740745262"/>
      <name val="Symbol"/>
      <family val="1"/>
      <charset val="2"/>
    </font>
    <font>
      <sz val="11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  <font>
      <sz val="11"/>
      <color rgb="FF0000FF"/>
      <name val="Yu Gothic"/>
      <family val="3"/>
      <charset val="128"/>
    </font>
    <font>
      <sz val="11"/>
      <name val="游ゴシック"/>
      <family val="3"/>
      <charset val="128"/>
      <scheme val="minor"/>
    </font>
    <font>
      <vertAlign val="subscript"/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sz val="11"/>
      <color theme="1"/>
      <name val="Yu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7" borderId="0" xfId="0" applyFont="1" applyFill="1">
      <alignment vertical="center"/>
    </xf>
    <xf numFmtId="0" fontId="3" fillId="6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/>
    <xf numFmtId="0" fontId="4" fillId="0" borderId="0" xfId="0" applyFont="1">
      <alignment vertical="center"/>
    </xf>
    <xf numFmtId="0" fontId="3" fillId="0" borderId="4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3" fillId="5" borderId="3" xfId="0" applyFont="1" applyFill="1" applyBorder="1">
      <alignment vertical="center"/>
    </xf>
    <xf numFmtId="0" fontId="3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0" xfId="0" quotePrefix="1" applyFont="1" applyBorder="1">
      <alignment vertical="center"/>
    </xf>
    <xf numFmtId="0" fontId="9" fillId="0" borderId="0" xfId="0" applyFont="1">
      <alignment vertical="center"/>
    </xf>
    <xf numFmtId="0" fontId="3" fillId="2" borderId="0" xfId="0" applyFont="1" applyFill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4" borderId="0" xfId="0" applyFill="1">
      <alignment vertical="center"/>
    </xf>
    <xf numFmtId="0" fontId="0" fillId="4" borderId="0" xfId="0" applyFill="1" applyAlignment="1"/>
    <xf numFmtId="0" fontId="2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5" borderId="3" xfId="0" applyFill="1" applyBorder="1">
      <alignment vertical="center"/>
    </xf>
    <xf numFmtId="0" fontId="0" fillId="0" borderId="4" xfId="0" applyBorder="1">
      <alignment vertical="center"/>
    </xf>
    <xf numFmtId="0" fontId="0" fillId="2" borderId="0" xfId="0" applyFill="1">
      <alignment vertical="center"/>
    </xf>
    <xf numFmtId="0" fontId="11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quotePrefix="1" applyFont="1">
      <alignment vertical="center"/>
    </xf>
    <xf numFmtId="0" fontId="0" fillId="8" borderId="0" xfId="0" applyFill="1">
      <alignment vertical="center"/>
    </xf>
    <xf numFmtId="0" fontId="14" fillId="8" borderId="0" xfId="0" applyFont="1" applyFill="1">
      <alignment vertical="center"/>
    </xf>
    <xf numFmtId="0" fontId="15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17" fillId="0" borderId="0" xfId="0" quotePrefix="1" applyFont="1" applyBorder="1">
      <alignment vertical="center"/>
    </xf>
    <xf numFmtId="0" fontId="0" fillId="0" borderId="0" xfId="0" applyFill="1">
      <alignment vertical="center"/>
    </xf>
    <xf numFmtId="0" fontId="0" fillId="0" borderId="5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  <color rgb="FF00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8286445012789"/>
          <c:y val="3.825136612021858E-2"/>
          <c:w val="0.76726342710997453"/>
          <c:h val="0.81967213114754112"/>
        </c:manualLayout>
      </c:layout>
      <c:scatterChart>
        <c:scatterStyle val="smoothMarker"/>
        <c:varyColors val="0"/>
        <c:ser>
          <c:idx val="1"/>
          <c:order val="0"/>
          <c:tx>
            <c:v>EDLC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xVal>
            <c:numRef>
              <c:f>'Fig.15(e)'!$M$36:$M$116</c:f>
              <c:numCache>
                <c:formatCode>General</c:formatCode>
                <c:ptCount val="81"/>
                <c:pt idx="0">
                  <c:v>10.003480271726501</c:v>
                </c:pt>
                <c:pt idx="1">
                  <c:v>10.003916653768</c:v>
                </c:pt>
                <c:pt idx="2">
                  <c:v>10.004413140065701</c:v>
                </c:pt>
                <c:pt idx="3">
                  <c:v>10.004981075283199</c:v>
                </c:pt>
                <c:pt idx="4">
                  <c:v>10.0056355340634</c:v>
                </c:pt>
                <c:pt idx="5">
                  <c:v>10.006397147866</c:v>
                </c:pt>
                <c:pt idx="6">
                  <c:v>10.007294956584101</c:v>
                </c:pt>
                <c:pt idx="7">
                  <c:v>10.0083708783416</c:v>
                </c:pt>
                <c:pt idx="8">
                  <c:v>10.009686736225399</c:v>
                </c:pt>
                <c:pt idx="9">
                  <c:v>10.011335326367201</c:v>
                </c:pt>
                <c:pt idx="10">
                  <c:v>10.0134578724356</c:v>
                </c:pt>
                <c:pt idx="11">
                  <c:v>10.016271565328999</c:v>
                </c:pt>
                <c:pt idx="12">
                  <c:v>10.0201130066904</c:v>
                </c:pt>
                <c:pt idx="13">
                  <c:v>10.0255066704005</c:v>
                </c:pt>
                <c:pt idx="14">
                  <c:v>10.0332725591956</c:v>
                </c:pt>
                <c:pt idx="15">
                  <c:v>10.044694859422</c:v>
                </c:pt>
                <c:pt idx="16">
                  <c:v>10.061784496463</c:v>
                </c:pt>
                <c:pt idx="17">
                  <c:v>10.087683661527899</c:v>
                </c:pt>
                <c:pt idx="18">
                  <c:v>10.127278547062801</c:v>
                </c:pt>
                <c:pt idx="19">
                  <c:v>10.188101392477501</c:v>
                </c:pt>
                <c:pt idx="20">
                  <c:v>10.281594645265701</c:v>
                </c:pt>
                <c:pt idx="21">
                  <c:v>10.4247284050349</c:v>
                </c:pt>
                <c:pt idx="22">
                  <c:v>10.641701434103901</c:v>
                </c:pt>
                <c:pt idx="23">
                  <c:v>10.964844335378601</c:v>
                </c:pt>
                <c:pt idx="24">
                  <c:v>11.4327545725431</c:v>
                </c:pt>
                <c:pt idx="25">
                  <c:v>12.082521741873199</c:v>
                </c:pt>
                <c:pt idx="26">
                  <c:v>12.933509729383299</c:v>
                </c:pt>
                <c:pt idx="27">
                  <c:v>13.9658792067445</c:v>
                </c:pt>
                <c:pt idx="28">
                  <c:v>15.107739123864</c:v>
                </c:pt>
                <c:pt idx="29">
                  <c:v>16.248604876958201</c:v>
                </c:pt>
                <c:pt idx="30">
                  <c:v>17.278822846308199</c:v>
                </c:pt>
                <c:pt idx="31">
                  <c:v>18.1284015323887</c:v>
                </c:pt>
                <c:pt idx="32">
                  <c:v>18.779343099233301</c:v>
                </c:pt>
                <c:pt idx="33">
                  <c:v>19.2521392317725</c:v>
                </c:pt>
                <c:pt idx="34">
                  <c:v>19.584310124486102</c:v>
                </c:pt>
                <c:pt idx="35">
                  <c:v>19.8144949954008</c:v>
                </c:pt>
                <c:pt idx="36">
                  <c:v>19.974953979555298</c:v>
                </c:pt>
                <c:pt idx="37">
                  <c:v>20.089856622023301</c:v>
                </c:pt>
                <c:pt idx="38">
                  <c:v>20.1762441761202</c:v>
                </c:pt>
                <c:pt idx="39">
                  <c:v>20.245741964165401</c:v>
                </c:pt>
                <c:pt idx="40">
                  <c:v>20.3061709735431</c:v>
                </c:pt>
                <c:pt idx="41">
                  <c:v>20.3628035066669</c:v>
                </c:pt>
                <c:pt idx="42">
                  <c:v>20.419259385784901</c:v>
                </c:pt>
                <c:pt idx="43">
                  <c:v>20.478116751439</c:v>
                </c:pt>
                <c:pt idx="44">
                  <c:v>20.541318330442401</c:v>
                </c:pt>
                <c:pt idx="45">
                  <c:v>20.610438848463801</c:v>
                </c:pt>
                <c:pt idx="46">
                  <c:v>20.686861157042401</c:v>
                </c:pt>
                <c:pt idx="47">
                  <c:v>20.771893638534099</c:v>
                </c:pt>
                <c:pt idx="48">
                  <c:v>20.866850511535599</c:v>
                </c:pt>
                <c:pt idx="49">
                  <c:v>20.9731091621152</c:v>
                </c:pt>
                <c:pt idx="50">
                  <c:v>21.092153661997202</c:v>
                </c:pt>
                <c:pt idx="51">
                  <c:v>21.225610415653101</c:v>
                </c:pt>
                <c:pt idx="52">
                  <c:v>21.375279817869401</c:v>
                </c:pt>
                <c:pt idx="53">
                  <c:v>21.543166516276099</c:v>
                </c:pt>
                <c:pt idx="54">
                  <c:v>21.7315101096607</c:v>
                </c:pt>
                <c:pt idx="55">
                  <c:v>21.942815961174599</c:v>
                </c:pt>
                <c:pt idx="56">
                  <c:v>22.179893207602799</c:v>
                </c:pt>
                <c:pt idx="57">
                  <c:v>22.445924398727399</c:v>
                </c:pt>
                <c:pt idx="58">
                  <c:v>22.744439343392301</c:v>
                </c:pt>
                <c:pt idx="59">
                  <c:v>23.078983147493801</c:v>
                </c:pt>
                <c:pt idx="60">
                  <c:v>23.453283912526</c:v>
                </c:pt>
                <c:pt idx="61">
                  <c:v>23.873537100115399</c:v>
                </c:pt>
                <c:pt idx="62">
                  <c:v>24.351625277096701</c:v>
                </c:pt>
                <c:pt idx="63">
                  <c:v>24.903807172533799</c:v>
                </c:pt>
                <c:pt idx="64">
                  <c:v>25.5405389432952</c:v>
                </c:pt>
                <c:pt idx="65">
                  <c:v>26.250938109754099</c:v>
                </c:pt>
                <c:pt idx="66">
                  <c:v>26.993844688076599</c:v>
                </c:pt>
                <c:pt idx="67">
                  <c:v>27.707032771166901</c:v>
                </c:pt>
                <c:pt idx="68">
                  <c:v>28.3317032948258</c:v>
                </c:pt>
                <c:pt idx="69">
                  <c:v>28.834186890217801</c:v>
                </c:pt>
                <c:pt idx="70">
                  <c:v>29.210698895373799</c:v>
                </c:pt>
                <c:pt idx="71">
                  <c:v>29.477874934995601</c:v>
                </c:pt>
                <c:pt idx="72">
                  <c:v>29.660167384361799</c:v>
                </c:pt>
                <c:pt idx="73">
                  <c:v>29.7812212635897</c:v>
                </c:pt>
                <c:pt idx="74">
                  <c:v>29.860165423489999</c:v>
                </c:pt>
                <c:pt idx="75">
                  <c:v>29.911040416091399</c:v>
                </c:pt>
                <c:pt idx="76">
                  <c:v>29.943575702738599</c:v>
                </c:pt>
                <c:pt idx="77">
                  <c:v>29.964280372076299</c:v>
                </c:pt>
                <c:pt idx="78">
                  <c:v>29.977415081319698</c:v>
                </c:pt>
                <c:pt idx="79">
                  <c:v>29.985730960784501</c:v>
                </c:pt>
                <c:pt idx="80">
                  <c:v>29.990989296584701</c:v>
                </c:pt>
              </c:numCache>
            </c:numRef>
          </c:xVal>
          <c:yVal>
            <c:numRef>
              <c:f>'Fig.15(e)'!$N$36:$N$116</c:f>
              <c:numCache>
                <c:formatCode>General</c:formatCode>
                <c:ptCount val="81"/>
                <c:pt idx="0">
                  <c:v>1.9370395489586901E-2</c:v>
                </c:pt>
                <c:pt idx="1">
                  <c:v>2.39128479051899E-2</c:v>
                </c:pt>
                <c:pt idx="2">
                  <c:v>2.9573711735677102E-2</c:v>
                </c:pt>
                <c:pt idx="3">
                  <c:v>3.6635500369409199E-2</c:v>
                </c:pt>
                <c:pt idx="4">
                  <c:v>4.5452988531088201E-2</c:v>
                </c:pt>
                <c:pt idx="5">
                  <c:v>5.6471788605881E-2</c:v>
                </c:pt>
                <c:pt idx="6">
                  <c:v>7.02516950730393E-2</c:v>
                </c:pt>
                <c:pt idx="7">
                  <c:v>8.7496001241434904E-2</c:v>
                </c:pt>
                <c:pt idx="8">
                  <c:v>0.109088275413494</c:v>
                </c:pt>
                <c:pt idx="9">
                  <c:v>0.13613841128811899</c:v>
                </c:pt>
                <c:pt idx="10">
                  <c:v>0.17004012318895001</c:v>
                </c:pt>
                <c:pt idx="11">
                  <c:v>0.212542391724869</c:v>
                </c:pt>
                <c:pt idx="12">
                  <c:v>0.26583756314545398</c:v>
                </c:pt>
                <c:pt idx="13">
                  <c:v>0.33266861076134202</c:v>
                </c:pt>
                <c:pt idx="14">
                  <c:v>0.41645694684055101</c:v>
                </c:pt>
                <c:pt idx="15">
                  <c:v>0.52144905207862902</c:v>
                </c:pt>
                <c:pt idx="16">
                  <c:v>0.65287295096174802</c:v>
                </c:pt>
                <c:pt idx="17">
                  <c:v>0.81708017285217405</c:v>
                </c:pt>
                <c:pt idx="18">
                  <c:v>1.02161795248297</c:v>
                </c:pt>
                <c:pt idx="19">
                  <c:v>1.2751176211220201</c:v>
                </c:pt>
                <c:pt idx="20">
                  <c:v>1.5867803762936099</c:v>
                </c:pt>
                <c:pt idx="21">
                  <c:v>1.96507387037157</c:v>
                </c:pt>
                <c:pt idx="22">
                  <c:v>2.4150372933657498</c:v>
                </c:pt>
                <c:pt idx="23">
                  <c:v>2.9334664456939601</c:v>
                </c:pt>
                <c:pt idx="24">
                  <c:v>3.5016539188350402</c:v>
                </c:pt>
                <c:pt idx="25">
                  <c:v>4.0771644587257398</c:v>
                </c:pt>
                <c:pt idx="26">
                  <c:v>4.5899923551480102</c:v>
                </c:pt>
                <c:pt idx="27">
                  <c:v>4.9522455243827403</c:v>
                </c:pt>
                <c:pt idx="28">
                  <c:v>5.0867402955738203</c:v>
                </c:pt>
                <c:pt idx="29">
                  <c:v>4.96303543775766</c:v>
                </c:pt>
                <c:pt idx="30">
                  <c:v>4.6140272767430996</c:v>
                </c:pt>
                <c:pt idx="31">
                  <c:v>4.1182176505637704</c:v>
                </c:pt>
                <c:pt idx="32">
                  <c:v>3.5635175924217499</c:v>
                </c:pt>
                <c:pt idx="33">
                  <c:v>3.0192753230715002</c:v>
                </c:pt>
                <c:pt idx="34">
                  <c:v>2.5272452714498699</c:v>
                </c:pt>
                <c:pt idx="35">
                  <c:v>2.1057420178179198</c:v>
                </c:pt>
                <c:pt idx="36">
                  <c:v>1.75789901676348</c:v>
                </c:pt>
                <c:pt idx="37">
                  <c:v>1.4788529624515001</c:v>
                </c:pt>
                <c:pt idx="38">
                  <c:v>1.2604754277716299</c:v>
                </c:pt>
                <c:pt idx="39">
                  <c:v>1.0940096718888901</c:v>
                </c:pt>
                <c:pt idx="40">
                  <c:v>0.971341932177052</c:v>
                </c:pt>
                <c:pt idx="41">
                  <c:v>0.88550185391420499</c:v>
                </c:pt>
                <c:pt idx="42">
                  <c:v>0.83077145978603095</c:v>
                </c:pt>
                <c:pt idx="43">
                  <c:v>0.80261671646931698</c:v>
                </c:pt>
                <c:pt idx="44">
                  <c:v>0.79755302676381301</c:v>
                </c:pt>
                <c:pt idx="45">
                  <c:v>0.81299848819964504</c:v>
                </c:pt>
                <c:pt idx="46">
                  <c:v>0.84713863216075302</c:v>
                </c:pt>
                <c:pt idx="47">
                  <c:v>0.89881138405438099</c:v>
                </c:pt>
                <c:pt idx="48">
                  <c:v>0.96741396834850002</c:v>
                </c:pt>
                <c:pt idx="49">
                  <c:v>1.05283048128118</c:v>
                </c:pt>
                <c:pt idx="50">
                  <c:v>1.1553778032597699</c:v>
                </c:pt>
                <c:pt idx="51">
                  <c:v>1.2757673731231001</c:v>
                </c:pt>
                <c:pt idx="52">
                  <c:v>1.4150805782410001</c:v>
                </c:pt>
                <c:pt idx="53">
                  <c:v>1.5747559033421801</c:v>
                </c:pt>
                <c:pt idx="54">
                  <c:v>1.7565861261875999</c:v>
                </c:pt>
                <c:pt idx="55">
                  <c:v>1.9627249406816201</c:v>
                </c:pt>
                <c:pt idx="56">
                  <c:v>2.1957092846806701</c:v>
                </c:pt>
                <c:pt idx="57">
                  <c:v>2.4584630301358001</c:v>
                </c:pt>
                <c:pt idx="58">
                  <c:v>2.75421149389053</c:v>
                </c:pt>
                <c:pt idx="59">
                  <c:v>3.0866733845116201</c:v>
                </c:pt>
                <c:pt idx="60">
                  <c:v>3.4611519540322999</c:v>
                </c:pt>
                <c:pt idx="61">
                  <c:v>3.8852400174231998</c:v>
                </c:pt>
                <c:pt idx="62">
                  <c:v>4.36573885666275</c:v>
                </c:pt>
                <c:pt idx="63">
                  <c:v>4.90127343765419</c:v>
                </c:pt>
                <c:pt idx="64">
                  <c:v>5.4767840031297599</c:v>
                </c:pt>
                <c:pt idx="65">
                  <c:v>6.0690102897716303</c:v>
                </c:pt>
                <c:pt idx="66">
                  <c:v>6.6660882550120704</c:v>
                </c:pt>
                <c:pt idx="67">
                  <c:v>7.2912386695108697</c:v>
                </c:pt>
                <c:pt idx="68">
                  <c:v>8.0128356478056002</c:v>
                </c:pt>
                <c:pt idx="69">
                  <c:v>8.93412186391493</c:v>
                </c:pt>
                <c:pt idx="70">
                  <c:v>10.1746165706989</c:v>
                </c:pt>
                <c:pt idx="71">
                  <c:v>11.8588962263526</c:v>
                </c:pt>
                <c:pt idx="72">
                  <c:v>14.1175674087585</c:v>
                </c:pt>
                <c:pt idx="73">
                  <c:v>17.096410596580501</c:v>
                </c:pt>
                <c:pt idx="74">
                  <c:v>20.968778854697302</c:v>
                </c:pt>
                <c:pt idx="75">
                  <c:v>25.948968377813099</c:v>
                </c:pt>
                <c:pt idx="76">
                  <c:v>32.306483233912097</c:v>
                </c:pt>
                <c:pt idx="77">
                  <c:v>40.382115678191703</c:v>
                </c:pt>
                <c:pt idx="78">
                  <c:v>50.6070674465238</c:v>
                </c:pt>
                <c:pt idx="79">
                  <c:v>63.526436868876502</c:v>
                </c:pt>
                <c:pt idx="80">
                  <c:v>79.828522100659697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F4-4E52-B608-536F5B4D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valAx>
        <c:axId val="148745728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 i="1"/>
                  <a:t>Z</a:t>
                </a:r>
                <a:r>
                  <a:rPr lang="en-US" sz="1800" b="1" baseline="-25000"/>
                  <a:t>Re</a:t>
                </a:r>
                <a:endParaRPr lang="ja-JP" sz="1800" b="1"/>
              </a:p>
            </c:rich>
          </c:tx>
          <c:layout>
            <c:manualLayout>
              <c:xMode val="edge"/>
              <c:yMode val="edge"/>
              <c:x val="0.51406649616368283"/>
              <c:y val="0.89890710382513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39904"/>
        <c:crossesAt val="0"/>
        <c:crossBetween val="midCat"/>
        <c:majorUnit val="150"/>
        <c:minorUnit val="150"/>
      </c:valAx>
      <c:valAx>
        <c:axId val="148739904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 i="1"/>
                  <a:t>−Z</a:t>
                </a:r>
                <a:r>
                  <a:rPr lang="en-US" sz="1800" b="1" i="0" baseline="-25000"/>
                  <a:t>Im</a:t>
                </a:r>
                <a:endParaRPr lang="ja-JP" sz="1800" b="1"/>
              </a:p>
            </c:rich>
          </c:tx>
          <c:layout>
            <c:manualLayout>
              <c:xMode val="edge"/>
              <c:yMode val="edge"/>
              <c:x val="3.5805626598465472E-2"/>
              <c:y val="0.39617486338797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45728"/>
        <c:crosses val="autoZero"/>
        <c:crossBetween val="midCat"/>
        <c:majorUnit val="150"/>
        <c:minorUnit val="15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35433070866143"/>
          <c:y val="3.825136612021858E-2"/>
          <c:w val="0.78740157480314965"/>
          <c:h val="0.81967213114754112"/>
        </c:manualLayout>
      </c:layout>
      <c:scatterChart>
        <c:scatterStyle val="smoothMarker"/>
        <c:varyColors val="0"/>
        <c:ser>
          <c:idx val="1"/>
          <c:order val="0"/>
          <c:tx>
            <c:v>simulation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8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8BA-4B72-8755-63C30AC35531}"/>
              </c:ext>
            </c:extLst>
          </c:dPt>
          <c:xVal>
            <c:numRef>
              <c:f>Fig.17!$M$36:$M$116</c:f>
              <c:numCache>
                <c:formatCode>General</c:formatCode>
                <c:ptCount val="81"/>
                <c:pt idx="0">
                  <c:v>0.84607274358763696</c:v>
                </c:pt>
                <c:pt idx="1">
                  <c:v>0.85216071088636602</c:v>
                </c:pt>
                <c:pt idx="2">
                  <c:v>0.85879161602172804</c:v>
                </c:pt>
                <c:pt idx="3">
                  <c:v>0.86728076961715095</c:v>
                </c:pt>
                <c:pt idx="4">
                  <c:v>0.87825034940691105</c:v>
                </c:pt>
                <c:pt idx="5">
                  <c:v>0.89169231865602505</c:v>
                </c:pt>
                <c:pt idx="6">
                  <c:v>0.90826124042933298</c:v>
                </c:pt>
                <c:pt idx="7">
                  <c:v>0.92925567801894904</c:v>
                </c:pt>
                <c:pt idx="8">
                  <c:v>0.95533795065323401</c:v>
                </c:pt>
                <c:pt idx="9">
                  <c:v>0.98841592103139697</c:v>
                </c:pt>
                <c:pt idx="10">
                  <c:v>1.0303029112817901</c:v>
                </c:pt>
                <c:pt idx="11">
                  <c:v>1.0825828640119599</c:v>
                </c:pt>
                <c:pt idx="12">
                  <c:v>1.1470185135001201</c:v>
                </c:pt>
                <c:pt idx="13">
                  <c:v>1.22578901333974</c:v>
                </c:pt>
                <c:pt idx="14">
                  <c:v>1.31973777555517</c:v>
                </c:pt>
                <c:pt idx="15">
                  <c:v>1.43000747478169</c:v>
                </c:pt>
                <c:pt idx="16">
                  <c:v>1.5549918446337301</c:v>
                </c:pt>
                <c:pt idx="17">
                  <c:v>1.6919403244898801</c:v>
                </c:pt>
                <c:pt idx="18">
                  <c:v>1.83612021519858</c:v>
                </c:pt>
                <c:pt idx="19">
                  <c:v>1.9813253747635799</c:v>
                </c:pt>
                <c:pt idx="20">
                  <c:v>2.1219886076373098</c:v>
                </c:pt>
                <c:pt idx="21">
                  <c:v>2.2661501222592602</c:v>
                </c:pt>
                <c:pt idx="22">
                  <c:v>2.3846815345630299</c:v>
                </c:pt>
                <c:pt idx="23">
                  <c:v>2.48757951809143</c:v>
                </c:pt>
                <c:pt idx="24">
                  <c:v>2.5747368469316601</c:v>
                </c:pt>
                <c:pt idx="25">
                  <c:v>2.64726444630272</c:v>
                </c:pt>
                <c:pt idx="26">
                  <c:v>2.7069646735586099</c:v>
                </c:pt>
                <c:pt idx="27">
                  <c:v>2.7558985315608302</c:v>
                </c:pt>
                <c:pt idx="28">
                  <c:v>2.79609451094047</c:v>
                </c:pt>
                <c:pt idx="29">
                  <c:v>2.8293875539600699</c:v>
                </c:pt>
                <c:pt idx="30">
                  <c:v>2.8573556965631202</c:v>
                </c:pt>
                <c:pt idx="31">
                  <c:v>2.8813139146047999</c:v>
                </c:pt>
                <c:pt idx="32">
                  <c:v>2.9023398097047002</c:v>
                </c:pt>
                <c:pt idx="33">
                  <c:v>2.92131132499471</c:v>
                </c:pt>
                <c:pt idx="34">
                  <c:v>2.9389460117068902</c:v>
                </c:pt>
                <c:pt idx="35">
                  <c:v>2.9558377301104799</c:v>
                </c:pt>
                <c:pt idx="36">
                  <c:v>2.9724874104635202</c:v>
                </c:pt>
                <c:pt idx="37">
                  <c:v>2.9893287627899299</c:v>
                </c:pt>
                <c:pt idx="38">
                  <c:v>3.0067491945933198</c:v>
                </c:pt>
                <c:pt idx="39">
                  <c:v>3.0251062399455799</c:v>
                </c:pt>
                <c:pt idx="40">
                  <c:v>3.04474175002029</c:v>
                </c:pt>
                <c:pt idx="41">
                  <c:v>3.0659928401304102</c:v>
                </c:pt>
                <c:pt idx="42">
                  <c:v>3.0892015749645201</c:v>
                </c:pt>
                <c:pt idx="43">
                  <c:v>3.1147231471768402</c:v>
                </c:pt>
                <c:pt idx="44">
                  <c:v>3.14293388285241</c:v>
                </c:pt>
                <c:pt idx="45">
                  <c:v>3.1742379108483898</c:v>
                </c:pt>
                <c:pt idx="46">
                  <c:v>3.2090746767983398</c:v>
                </c:pt>
                <c:pt idx="47">
                  <c:v>3.2479258944371501</c:v>
                </c:pt>
                <c:pt idx="48">
                  <c:v>3.2913224435479398</c:v>
                </c:pt>
                <c:pt idx="49">
                  <c:v>3.3398526170855898</c:v>
                </c:pt>
                <c:pt idx="50">
                  <c:v>3.3941736906867699</c:v>
                </c:pt>
                <c:pt idx="51">
                  <c:v>3.4550240442338098</c:v>
                </c:pt>
                <c:pt idx="52">
                  <c:v>3.5231796181838702</c:v>
                </c:pt>
                <c:pt idx="53">
                  <c:v>3.5993994086910499</c:v>
                </c:pt>
                <c:pt idx="54">
                  <c:v>3.6846896293452098</c:v>
                </c:pt>
                <c:pt idx="55">
                  <c:v>3.78100203157573</c:v>
                </c:pt>
                <c:pt idx="56">
                  <c:v>3.8915488804746401</c:v>
                </c:pt>
                <c:pt idx="57">
                  <c:v>4.0194933221183602</c:v>
                </c:pt>
                <c:pt idx="58">
                  <c:v>4.16490994973159</c:v>
                </c:pt>
                <c:pt idx="59">
                  <c:v>4.3218835881081104</c:v>
                </c:pt>
                <c:pt idx="60">
                  <c:v>4.4786027007286098</c:v>
                </c:pt>
                <c:pt idx="61">
                  <c:v>4.6214953383876898</c:v>
                </c:pt>
                <c:pt idx="62">
                  <c:v>4.7406549246570897</c:v>
                </c:pt>
                <c:pt idx="63">
                  <c:v>4.8325905072186002</c:v>
                </c:pt>
                <c:pt idx="64">
                  <c:v>4.8992795526494897</c:v>
                </c:pt>
                <c:pt idx="65">
                  <c:v>4.9454992532697197</c:v>
                </c:pt>
                <c:pt idx="66">
                  <c:v>4.9765238210080103</c:v>
                </c:pt>
                <c:pt idx="67">
                  <c:v>4.99690288354107</c:v>
                </c:pt>
                <c:pt idx="68">
                  <c:v>5.0100995772355104</c:v>
                </c:pt>
                <c:pt idx="69">
                  <c:v>5.0185666940632698</c:v>
                </c:pt>
                <c:pt idx="70">
                  <c:v>5.02396736314385</c:v>
                </c:pt>
                <c:pt idx="71">
                  <c:v>5.0273994300604601</c:v>
                </c:pt>
                <c:pt idx="72">
                  <c:v>5.0295755501203203</c:v>
                </c:pt>
                <c:pt idx="73">
                  <c:v>5.0309535160729801</c:v>
                </c:pt>
                <c:pt idx="74">
                  <c:v>5.0318254816781902</c:v>
                </c:pt>
                <c:pt idx="75">
                  <c:v>5.0323771297929802</c:v>
                </c:pt>
                <c:pt idx="76">
                  <c:v>5.03272617213565</c:v>
                </c:pt>
                <c:pt idx="77">
                  <c:v>5.0329471147912104</c:v>
                </c:pt>
                <c:pt idx="78">
                  <c:v>5.0330870724324104</c:v>
                </c:pt>
                <c:pt idx="79">
                  <c:v>5.0331758232276798</c:v>
                </c:pt>
                <c:pt idx="80">
                  <c:v>5.0332321837219096</c:v>
                </c:pt>
              </c:numCache>
            </c:numRef>
          </c:xVal>
          <c:yVal>
            <c:numRef>
              <c:f>Fig.17!$N$36:$N$116</c:f>
              <c:numCache>
                <c:formatCode>General</c:formatCode>
                <c:ptCount val="81"/>
                <c:pt idx="0">
                  <c:v>0.24488370494689601</c:v>
                </c:pt>
                <c:pt idx="1">
                  <c:v>0.161291694001334</c:v>
                </c:pt>
                <c:pt idx="2">
                  <c:v>9.7885694592061701E-2</c:v>
                </c:pt>
                <c:pt idx="3">
                  <c:v>3.9061361327221399E-2</c:v>
                </c:pt>
                <c:pt idx="4">
                  <c:v>-1.6932202058019701E-2</c:v>
                </c:pt>
                <c:pt idx="5">
                  <c:v>-6.9022309704816806E-2</c:v>
                </c:pt>
                <c:pt idx="6">
                  <c:v>-0.11956604047573099</c:v>
                </c:pt>
                <c:pt idx="7">
                  <c:v>-0.17140824604475099</c:v>
                </c:pt>
                <c:pt idx="8">
                  <c:v>-0.22468961361968801</c:v>
                </c:pt>
                <c:pt idx="9">
                  <c:v>-0.28141994195484199</c:v>
                </c:pt>
                <c:pt idx="10">
                  <c:v>-0.34209152120506697</c:v>
                </c:pt>
                <c:pt idx="11">
                  <c:v>-0.40603676656108101</c:v>
                </c:pt>
                <c:pt idx="12">
                  <c:v>-0.47217929853055401</c:v>
                </c:pt>
                <c:pt idx="13">
                  <c:v>-0.53909085508037702</c:v>
                </c:pt>
                <c:pt idx="14">
                  <c:v>-0.60359894588237395</c:v>
                </c:pt>
                <c:pt idx="15">
                  <c:v>-0.66250832547058502</c:v>
                </c:pt>
                <c:pt idx="16">
                  <c:v>-0.71119723491985098</c:v>
                </c:pt>
                <c:pt idx="17">
                  <c:v>-0.74555578798102895</c:v>
                </c:pt>
                <c:pt idx="18">
                  <c:v>-0.76234578158283595</c:v>
                </c:pt>
                <c:pt idx="19">
                  <c:v>-0.76016483851696703</c:v>
                </c:pt>
                <c:pt idx="20">
                  <c:v>-0.73979830311860695</c:v>
                </c:pt>
                <c:pt idx="21">
                  <c:v>-0.69934992794305095</c:v>
                </c:pt>
                <c:pt idx="22">
                  <c:v>-0.64981144082113995</c:v>
                </c:pt>
                <c:pt idx="23">
                  <c:v>-0.59329732444935102</c:v>
                </c:pt>
                <c:pt idx="24">
                  <c:v>-0.53413685810774203</c:v>
                </c:pt>
                <c:pt idx="25">
                  <c:v>-0.47583976512168702</c:v>
                </c:pt>
                <c:pt idx="26">
                  <c:v>-0.42092726539091502</c:v>
                </c:pt>
                <c:pt idx="27">
                  <c:v>-0.370990718242172</c:v>
                </c:pt>
                <c:pt idx="28">
                  <c:v>-0.32686702045895299</c:v>
                </c:pt>
                <c:pt idx="29">
                  <c:v>-0.28884545615701601</c:v>
                </c:pt>
                <c:pt idx="30">
                  <c:v>-0.25685345321160602</c:v>
                </c:pt>
                <c:pt idx="31">
                  <c:v>-0.23060568121067801</c:v>
                </c:pt>
                <c:pt idx="32">
                  <c:v>-0.209711186515321</c:v>
                </c:pt>
                <c:pt idx="33">
                  <c:v>-0.19374612313164</c:v>
                </c:pt>
                <c:pt idx="34">
                  <c:v>-0.18230023970911699</c:v>
                </c:pt>
                <c:pt idx="35">
                  <c:v>-0.17500409727427199</c:v>
                </c:pt>
                <c:pt idx="36">
                  <c:v>-0.171544436884907</c:v>
                </c:pt>
                <c:pt idx="37">
                  <c:v>-0.17167126546573599</c:v>
                </c:pt>
                <c:pt idx="38">
                  <c:v>-0.17520026941575501</c:v>
                </c:pt>
                <c:pt idx="39">
                  <c:v>-0.18201250522825699</c:v>
                </c:pt>
                <c:pt idx="40">
                  <c:v>-0.19205306707522399</c:v>
                </c:pt>
                <c:pt idx="41">
                  <c:v>-0.205329270395993</c:v>
                </c:pt>
                <c:pt idx="42">
                  <c:v>-0.221909144455184</c:v>
                </c:pt>
                <c:pt idx="43">
                  <c:v>-0.24192029567288401</c:v>
                </c:pt>
                <c:pt idx="44">
                  <c:v>-0.26554997434116101</c:v>
                </c:pt>
                <c:pt idx="45">
                  <c:v>-0.29304531643222698</c:v>
                </c:pt>
                <c:pt idx="46">
                  <c:v>-0.32471533412953602</c:v>
                </c:pt>
                <c:pt idx="47">
                  <c:v>-0.36093337312010998</c:v>
                </c:pt>
                <c:pt idx="48">
                  <c:v>-0.40214027315397199</c:v>
                </c:pt>
                <c:pt idx="49">
                  <c:v>-0.44885055526012801</c:v>
                </c:pt>
                <c:pt idx="50">
                  <c:v>-0.50165818612238999</c:v>
                </c:pt>
                <c:pt idx="51">
                  <c:v>-0.56122787350604797</c:v>
                </c:pt>
                <c:pt idx="52">
                  <c:v>-0.62829102300101702</c:v>
                </c:pt>
                <c:pt idx="53">
                  <c:v>-0.70379124553625805</c:v>
                </c:pt>
                <c:pt idx="54">
                  <c:v>-0.78914897720141197</c:v>
                </c:pt>
                <c:pt idx="55">
                  <c:v>-0.88604070759259301</c:v>
                </c:pt>
                <c:pt idx="56">
                  <c:v>-0.99515227413094398</c:v>
                </c:pt>
                <c:pt idx="57">
                  <c:v>-1.11458776164858</c:v>
                </c:pt>
                <c:pt idx="58">
                  <c:v>-1.2398003685260299</c:v>
                </c:pt>
                <c:pt idx="59">
                  <c:v>-1.36653240172195</c:v>
                </c:pt>
                <c:pt idx="60">
                  <c:v>-1.49592506719437</c:v>
                </c:pt>
                <c:pt idx="61">
                  <c:v>-1.6383589936270999</c:v>
                </c:pt>
                <c:pt idx="62">
                  <c:v>-1.81305907031199</c:v>
                </c:pt>
                <c:pt idx="63">
                  <c:v>-2.0444364116890501</c:v>
                </c:pt>
                <c:pt idx="64">
                  <c:v>-2.35871246596865</c:v>
                </c:pt>
                <c:pt idx="65">
                  <c:v>-2.78301640576669</c:v>
                </c:pt>
                <c:pt idx="66">
                  <c:v>-3.3467199928745801</c:v>
                </c:pt>
                <c:pt idx="67">
                  <c:v>-4.0838719252925202</c:v>
                </c:pt>
                <c:pt idx="68">
                  <c:v>-5.0359837172003097</c:v>
                </c:pt>
                <c:pt idx="69">
                  <c:v>-6.2549750924368697</c:v>
                </c:pt>
                <c:pt idx="70">
                  <c:v>-7.8063964123402201</c:v>
                </c:pt>
                <c:pt idx="71">
                  <c:v>-9.7731950759265906</c:v>
                </c:pt>
                <c:pt idx="72">
                  <c:v>-12.260279143961201</c:v>
                </c:pt>
                <c:pt idx="73">
                  <c:v>-15.4001798413875</c:v>
                </c:pt>
                <c:pt idx="74">
                  <c:v>-19.360150674691798</c:v>
                </c:pt>
                <c:pt idx="75">
                  <c:v>-24.351098826253601</c:v>
                </c:pt>
                <c:pt idx="76">
                  <c:v>-30.638818413997701</c:v>
                </c:pt>
                <c:pt idx="77">
                  <c:v>-38.558158929533398</c:v>
                </c:pt>
                <c:pt idx="78">
                  <c:v>-48.530857290185899</c:v>
                </c:pt>
                <c:pt idx="79">
                  <c:v>-61.088002700337199</c:v>
                </c:pt>
                <c:pt idx="80">
                  <c:v>-76.898307853945894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BA-4B72-8755-63C30AC35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scatterChart>
        <c:scatterStyle val="lineMarker"/>
        <c:varyColors val="0"/>
        <c:ser>
          <c:idx val="2"/>
          <c:order val="1"/>
          <c:tx>
            <c:v>experiment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Fig.17!$B$36:$B$116</c:f>
              <c:numCache>
                <c:formatCode>General</c:formatCode>
                <c:ptCount val="81"/>
                <c:pt idx="0">
                  <c:v>0.85757422446999998</c:v>
                </c:pt>
                <c:pt idx="1">
                  <c:v>0.85407125949999996</c:v>
                </c:pt>
                <c:pt idx="2">
                  <c:v>0.85149401426000004</c:v>
                </c:pt>
                <c:pt idx="3">
                  <c:v>0.85202372073999999</c:v>
                </c:pt>
                <c:pt idx="4">
                  <c:v>0.85452079773</c:v>
                </c:pt>
                <c:pt idx="5">
                  <c:v>0.86248648166999997</c:v>
                </c:pt>
                <c:pt idx="6">
                  <c:v>0.87678712605999998</c:v>
                </c:pt>
                <c:pt idx="7">
                  <c:v>0.89911991357999999</c:v>
                </c:pt>
                <c:pt idx="8">
                  <c:v>0.93083482980999999</c:v>
                </c:pt>
                <c:pt idx="9">
                  <c:v>0.97305977345000005</c:v>
                </c:pt>
                <c:pt idx="10">
                  <c:v>1.02628612518</c:v>
                </c:pt>
                <c:pt idx="11">
                  <c:v>1.0915900468799999</c:v>
                </c:pt>
                <c:pt idx="12">
                  <c:v>1.16997456551</c:v>
                </c:pt>
                <c:pt idx="13">
                  <c:v>1.26305580139</c:v>
                </c:pt>
                <c:pt idx="14">
                  <c:v>1.3707700967800001</c:v>
                </c:pt>
                <c:pt idx="15">
                  <c:v>1.49276900291</c:v>
                </c:pt>
                <c:pt idx="16">
                  <c:v>1.6254932880399999</c:v>
                </c:pt>
                <c:pt idx="17">
                  <c:v>1.7647897005099999</c:v>
                </c:pt>
                <c:pt idx="18">
                  <c:v>1.9063013792000001</c:v>
                </c:pt>
                <c:pt idx="19">
                  <c:v>2.0450377464299998</c:v>
                </c:pt>
                <c:pt idx="20">
                  <c:v>2.17739844322</c:v>
                </c:pt>
                <c:pt idx="21">
                  <c:v>2.3149960041000002</c:v>
                </c:pt>
                <c:pt idx="22">
                  <c:v>2.42432260513</c:v>
                </c:pt>
                <c:pt idx="23">
                  <c:v>2.51805734634</c:v>
                </c:pt>
                <c:pt idx="24">
                  <c:v>2.5951719284100001</c:v>
                </c:pt>
                <c:pt idx="25">
                  <c:v>2.6574912071200001</c:v>
                </c:pt>
                <c:pt idx="26">
                  <c:v>2.7078638076799999</c:v>
                </c:pt>
                <c:pt idx="27">
                  <c:v>2.7485456466699998</c:v>
                </c:pt>
                <c:pt idx="28">
                  <c:v>2.7828130722000002</c:v>
                </c:pt>
                <c:pt idx="29">
                  <c:v>2.8108866214799999</c:v>
                </c:pt>
                <c:pt idx="30">
                  <c:v>2.8363411426499998</c:v>
                </c:pt>
                <c:pt idx="31">
                  <c:v>2.8593847751600001</c:v>
                </c:pt>
                <c:pt idx="32">
                  <c:v>2.88140654564</c:v>
                </c:pt>
                <c:pt idx="33">
                  <c:v>2.90210413933</c:v>
                </c:pt>
                <c:pt idx="34">
                  <c:v>2.9234447479200001</c:v>
                </c:pt>
                <c:pt idx="35">
                  <c:v>2.94465827942</c:v>
                </c:pt>
                <c:pt idx="36">
                  <c:v>2.9670858383200001</c:v>
                </c:pt>
                <c:pt idx="37">
                  <c:v>2.9896783828700002</c:v>
                </c:pt>
                <c:pt idx="38">
                  <c:v>3.0136880874599998</c:v>
                </c:pt>
                <c:pt idx="39">
                  <c:v>3.0382277965500002</c:v>
                </c:pt>
                <c:pt idx="40">
                  <c:v>3.0640273094200001</c:v>
                </c:pt>
                <c:pt idx="41">
                  <c:v>3.0925483703599999</c:v>
                </c:pt>
                <c:pt idx="42">
                  <c:v>3.1221995353700001</c:v>
                </c:pt>
                <c:pt idx="43">
                  <c:v>3.1532309055300001</c:v>
                </c:pt>
                <c:pt idx="44">
                  <c:v>3.1872024536099999</c:v>
                </c:pt>
                <c:pt idx="45">
                  <c:v>3.2222805023199999</c:v>
                </c:pt>
                <c:pt idx="46">
                  <c:v>3.2612874507899998</c:v>
                </c:pt>
                <c:pt idx="47">
                  <c:v>3.30239057541</c:v>
                </c:pt>
                <c:pt idx="48">
                  <c:v>3.3472018241899999</c:v>
                </c:pt>
                <c:pt idx="49">
                  <c:v>3.3965632915500001</c:v>
                </c:pt>
                <c:pt idx="50">
                  <c:v>3.4485273361200002</c:v>
                </c:pt>
                <c:pt idx="51">
                  <c:v>3.5053420066799998</c:v>
                </c:pt>
                <c:pt idx="52">
                  <c:v>3.5675954818700002</c:v>
                </c:pt>
                <c:pt idx="53">
                  <c:v>3.6365377902999998</c:v>
                </c:pt>
                <c:pt idx="54">
                  <c:v>3.7362015247299998</c:v>
                </c:pt>
                <c:pt idx="55">
                  <c:v>3.8095688819900002</c:v>
                </c:pt>
                <c:pt idx="56">
                  <c:v>3.8941853046400001</c:v>
                </c:pt>
                <c:pt idx="57">
                  <c:v>4.0019397735600002</c:v>
                </c:pt>
                <c:pt idx="58">
                  <c:v>4.1279721260100004</c:v>
                </c:pt>
                <c:pt idx="59">
                  <c:v>4.2516670227100004</c:v>
                </c:pt>
                <c:pt idx="60">
                  <c:v>4.3906016349800003</c:v>
                </c:pt>
                <c:pt idx="61">
                  <c:v>4.5046229362499997</c:v>
                </c:pt>
                <c:pt idx="62">
                  <c:v>4.6307873725900004</c:v>
                </c:pt>
                <c:pt idx="63">
                  <c:v>4.7832551002499999</c:v>
                </c:pt>
                <c:pt idx="64">
                  <c:v>4.9147338867199997</c:v>
                </c:pt>
                <c:pt idx="65">
                  <c:v>4.8642330169700001</c:v>
                </c:pt>
                <c:pt idx="66">
                  <c:v>4.9100890159599997</c:v>
                </c:pt>
                <c:pt idx="67">
                  <c:v>5.0012769699100001</c:v>
                </c:pt>
                <c:pt idx="68">
                  <c:v>4.9987998008699996</c:v>
                </c:pt>
                <c:pt idx="69">
                  <c:v>5.0448536872899998</c:v>
                </c:pt>
                <c:pt idx="70">
                  <c:v>5.0578408241300004</c:v>
                </c:pt>
                <c:pt idx="71">
                  <c:v>5.1404027938799999</c:v>
                </c:pt>
                <c:pt idx="72">
                  <c:v>5.1560964584400004</c:v>
                </c:pt>
                <c:pt idx="73">
                  <c:v>5.2429900169400003</c:v>
                </c:pt>
                <c:pt idx="74">
                  <c:v>5.3314137458799999</c:v>
                </c:pt>
                <c:pt idx="75">
                  <c:v>5.3663415908800003</c:v>
                </c:pt>
                <c:pt idx="76">
                  <c:v>5.4012842178299998</c:v>
                </c:pt>
                <c:pt idx="77">
                  <c:v>5.5577630996699998</c:v>
                </c:pt>
                <c:pt idx="78">
                  <c:v>5.8303661346400002</c:v>
                </c:pt>
                <c:pt idx="79">
                  <c:v>5.96941614151</c:v>
                </c:pt>
                <c:pt idx="80">
                  <c:v>6.1278309822099999</c:v>
                </c:pt>
              </c:numCache>
            </c:numRef>
          </c:xVal>
          <c:yVal>
            <c:numRef>
              <c:f>Fig.17!$C$36:$C$116</c:f>
              <c:numCache>
                <c:formatCode>General</c:formatCode>
                <c:ptCount val="81"/>
                <c:pt idx="0">
                  <c:v>0.25145760178999998</c:v>
                </c:pt>
                <c:pt idx="1">
                  <c:v>0.17162112892</c:v>
                </c:pt>
                <c:pt idx="2">
                  <c:v>0.10966391116</c:v>
                </c:pt>
                <c:pt idx="3">
                  <c:v>4.8850849270000003E-2</c:v>
                </c:pt>
                <c:pt idx="4">
                  <c:v>-1.2078859839999999E-2</c:v>
                </c:pt>
                <c:pt idx="5">
                  <c:v>-7.255690545E-2</c:v>
                </c:pt>
                <c:pt idx="6">
                  <c:v>-0.13379231094999999</c:v>
                </c:pt>
                <c:pt idx="7">
                  <c:v>-0.19745780528000001</c:v>
                </c:pt>
                <c:pt idx="8">
                  <c:v>-0.26184439658999997</c:v>
                </c:pt>
                <c:pt idx="9">
                  <c:v>-0.32798582315000002</c:v>
                </c:pt>
                <c:pt idx="10">
                  <c:v>-0.39533558487999998</c:v>
                </c:pt>
                <c:pt idx="11">
                  <c:v>-0.46284058690000002</c:v>
                </c:pt>
                <c:pt idx="12">
                  <c:v>-0.5297549963</c:v>
                </c:pt>
                <c:pt idx="13">
                  <c:v>-0.59395396709000003</c:v>
                </c:pt>
                <c:pt idx="14">
                  <c:v>-0.65206462144999999</c:v>
                </c:pt>
                <c:pt idx="15">
                  <c:v>-0.70040482283000005</c:v>
                </c:pt>
                <c:pt idx="16">
                  <c:v>-0.73528403044000001</c:v>
                </c:pt>
                <c:pt idx="17">
                  <c:v>-0.75444519519999997</c:v>
                </c:pt>
                <c:pt idx="18">
                  <c:v>-0.75744670629999999</c:v>
                </c:pt>
                <c:pt idx="19">
                  <c:v>-0.74405539036000001</c:v>
                </c:pt>
                <c:pt idx="20">
                  <c:v>-0.71576899289999996</c:v>
                </c:pt>
                <c:pt idx="21">
                  <c:v>-0.66564613580999998</c:v>
                </c:pt>
                <c:pt idx="22">
                  <c:v>-0.61205035448</c:v>
                </c:pt>
                <c:pt idx="23">
                  <c:v>-0.55281823874000002</c:v>
                </c:pt>
                <c:pt idx="24">
                  <c:v>-0.49311313032999998</c:v>
                </c:pt>
                <c:pt idx="25">
                  <c:v>-0.43608862162000001</c:v>
                </c:pt>
                <c:pt idx="26">
                  <c:v>-0.38401955366000001</c:v>
                </c:pt>
                <c:pt idx="27">
                  <c:v>-0.33946737647000003</c:v>
                </c:pt>
                <c:pt idx="28">
                  <c:v>-0.3014010191</c:v>
                </c:pt>
                <c:pt idx="29">
                  <c:v>-0.27027589082999998</c:v>
                </c:pt>
                <c:pt idx="30">
                  <c:v>-0.24647732079000001</c:v>
                </c:pt>
                <c:pt idx="31">
                  <c:v>-0.22699104248999999</c:v>
                </c:pt>
                <c:pt idx="32">
                  <c:v>-0.2133577019</c:v>
                </c:pt>
                <c:pt idx="33">
                  <c:v>-0.20383438468000001</c:v>
                </c:pt>
                <c:pt idx="34">
                  <c:v>-0.19842085241999999</c:v>
                </c:pt>
                <c:pt idx="35">
                  <c:v>-0.19517791271000001</c:v>
                </c:pt>
                <c:pt idx="36">
                  <c:v>-0.19586095213999999</c:v>
                </c:pt>
                <c:pt idx="37">
                  <c:v>-0.19900037347999999</c:v>
                </c:pt>
                <c:pt idx="38">
                  <c:v>-0.20458817482</c:v>
                </c:pt>
                <c:pt idx="39">
                  <c:v>-0.2119640857</c:v>
                </c:pt>
                <c:pt idx="40">
                  <c:v>-0.22283947468000001</c:v>
                </c:pt>
                <c:pt idx="41">
                  <c:v>-0.23469313979</c:v>
                </c:pt>
                <c:pt idx="42">
                  <c:v>-0.24865917861</c:v>
                </c:pt>
                <c:pt idx="43">
                  <c:v>-0.26642698050000002</c:v>
                </c:pt>
                <c:pt idx="44">
                  <c:v>-0.28628465533000003</c:v>
                </c:pt>
                <c:pt idx="45">
                  <c:v>-0.30971768498000002</c:v>
                </c:pt>
                <c:pt idx="46">
                  <c:v>-0.33411702514000002</c:v>
                </c:pt>
                <c:pt idx="47">
                  <c:v>-0.36515069008000001</c:v>
                </c:pt>
                <c:pt idx="48">
                  <c:v>-0.39930510521000001</c:v>
                </c:pt>
                <c:pt idx="49">
                  <c:v>-0.43752297758999997</c:v>
                </c:pt>
                <c:pt idx="50">
                  <c:v>-0.48213946818999998</c:v>
                </c:pt>
                <c:pt idx="51">
                  <c:v>-0.53252136706999997</c:v>
                </c:pt>
                <c:pt idx="52">
                  <c:v>-0.58834105729999997</c:v>
                </c:pt>
                <c:pt idx="53">
                  <c:v>-0.65646469593000001</c:v>
                </c:pt>
                <c:pt idx="54">
                  <c:v>-0.73422789574000002</c:v>
                </c:pt>
                <c:pt idx="55">
                  <c:v>-0.83214515448000004</c:v>
                </c:pt>
                <c:pt idx="56">
                  <c:v>-0.91968381404999999</c:v>
                </c:pt>
                <c:pt idx="57">
                  <c:v>-1.0348907709099999</c:v>
                </c:pt>
                <c:pt idx="58">
                  <c:v>-1.16605615616</c:v>
                </c:pt>
                <c:pt idx="59">
                  <c:v>-1.2895998954800001</c:v>
                </c:pt>
                <c:pt idx="60">
                  <c:v>-1.45124638081</c:v>
                </c:pt>
                <c:pt idx="61">
                  <c:v>-1.6333144903200001</c:v>
                </c:pt>
                <c:pt idx="62">
                  <c:v>-1.81054997444</c:v>
                </c:pt>
                <c:pt idx="63">
                  <c:v>-2.0852670669600002</c:v>
                </c:pt>
                <c:pt idx="64">
                  <c:v>-2.5730805396999998</c:v>
                </c:pt>
                <c:pt idx="65">
                  <c:v>-2.9218208789800002</c:v>
                </c:pt>
                <c:pt idx="66">
                  <c:v>-3.4314458370200001</c:v>
                </c:pt>
                <c:pt idx="67">
                  <c:v>-4.1166524887099998</c:v>
                </c:pt>
                <c:pt idx="68">
                  <c:v>-5.2205128669700001</c:v>
                </c:pt>
                <c:pt idx="69">
                  <c:v>-6.4363665580699996</c:v>
                </c:pt>
                <c:pt idx="70">
                  <c:v>-8.0116071700999996</c:v>
                </c:pt>
                <c:pt idx="71">
                  <c:v>-9.99955368042</c:v>
                </c:pt>
                <c:pt idx="72">
                  <c:v>-12.50104141235</c:v>
                </c:pt>
                <c:pt idx="73">
                  <c:v>-15.63084030151</c:v>
                </c:pt>
                <c:pt idx="74">
                  <c:v>-19.627309799190002</c:v>
                </c:pt>
                <c:pt idx="75">
                  <c:v>-24.626705169680001</c:v>
                </c:pt>
                <c:pt idx="76">
                  <c:v>-30.883981704709999</c:v>
                </c:pt>
                <c:pt idx="77">
                  <c:v>-38.76139831543</c:v>
                </c:pt>
                <c:pt idx="78">
                  <c:v>-48.738315582280002</c:v>
                </c:pt>
                <c:pt idx="79">
                  <c:v>-61.232776641850002</c:v>
                </c:pt>
                <c:pt idx="80">
                  <c:v>-76.8099899292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BA-4B72-8755-63C30AC35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valAx>
        <c:axId val="148745728"/>
        <c:scaling>
          <c:orientation val="minMax"/>
          <c:max val="1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Z</a:t>
                </a:r>
                <a:r>
                  <a:rPr lang="en-US" baseline="-25000"/>
                  <a:t>Re</a:t>
                </a:r>
                <a:r>
                  <a:rPr lang="ja-JP"/>
                  <a:t> </a:t>
                </a:r>
                <a:r>
                  <a:rPr lang="en-US"/>
                  <a:t>/ 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9081364829396323"/>
              <c:y val="0.92622950819672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39904"/>
        <c:crosses val="max"/>
        <c:crossBetween val="midCat"/>
        <c:majorUnit val="10"/>
      </c:valAx>
      <c:valAx>
        <c:axId val="148739904"/>
        <c:scaling>
          <c:orientation val="maxMin"/>
          <c:max val="10"/>
          <c:min val="-9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Z</a:t>
                </a:r>
                <a:r>
                  <a:rPr lang="en-US" i="0" baseline="-25000"/>
                  <a:t>Im</a:t>
                </a:r>
                <a:r>
                  <a:rPr lang="en-US"/>
                  <a:t> / 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0498687664041995E-2"/>
              <c:y val="0.37704918032786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45728"/>
        <c:crosses val="autoZero"/>
        <c:crossBetween val="midCat"/>
        <c:minorUnit val="5"/>
      </c:valAx>
      <c:spPr>
        <a:noFill/>
        <a:ln w="19050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2545931758530183"/>
          <c:y val="6.5573770491803282E-2"/>
          <c:w val="0.31233595800524933"/>
          <c:h val="0.13661202185792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97900262467191"/>
          <c:y val="3.825136612021858E-2"/>
          <c:w val="0.78740157480314965"/>
          <c:h val="0.81967213114754112"/>
        </c:manualLayout>
      </c:layout>
      <c:scatterChart>
        <c:scatterStyle val="smoothMarker"/>
        <c:varyColors val="0"/>
        <c:ser>
          <c:idx val="1"/>
          <c:order val="0"/>
          <c:tx>
            <c:v>Calc.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8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B8-4B79-A83B-BAB5B1B3F4DC}"/>
              </c:ext>
            </c:extLst>
          </c:dPt>
          <c:xVal>
            <c:numRef>
              <c:f>Fig.17!$M$36:$M$116</c:f>
              <c:numCache>
                <c:formatCode>General</c:formatCode>
                <c:ptCount val="81"/>
                <c:pt idx="0">
                  <c:v>0.84607274358763696</c:v>
                </c:pt>
                <c:pt idx="1">
                  <c:v>0.85216071088636602</c:v>
                </c:pt>
                <c:pt idx="2">
                  <c:v>0.85879161602172804</c:v>
                </c:pt>
                <c:pt idx="3">
                  <c:v>0.86728076961715095</c:v>
                </c:pt>
                <c:pt idx="4">
                  <c:v>0.87825034940691105</c:v>
                </c:pt>
                <c:pt idx="5">
                  <c:v>0.89169231865602505</c:v>
                </c:pt>
                <c:pt idx="6">
                  <c:v>0.90826124042933298</c:v>
                </c:pt>
                <c:pt idx="7">
                  <c:v>0.92925567801894904</c:v>
                </c:pt>
                <c:pt idx="8">
                  <c:v>0.95533795065323401</c:v>
                </c:pt>
                <c:pt idx="9">
                  <c:v>0.98841592103139697</c:v>
                </c:pt>
                <c:pt idx="10">
                  <c:v>1.0303029112817901</c:v>
                </c:pt>
                <c:pt idx="11">
                  <c:v>1.0825828640119599</c:v>
                </c:pt>
                <c:pt idx="12">
                  <c:v>1.1470185135001201</c:v>
                </c:pt>
                <c:pt idx="13">
                  <c:v>1.22578901333974</c:v>
                </c:pt>
                <c:pt idx="14">
                  <c:v>1.31973777555517</c:v>
                </c:pt>
                <c:pt idx="15">
                  <c:v>1.43000747478169</c:v>
                </c:pt>
                <c:pt idx="16">
                  <c:v>1.5549918446337301</c:v>
                </c:pt>
                <c:pt idx="17">
                  <c:v>1.6919403244898801</c:v>
                </c:pt>
                <c:pt idx="18">
                  <c:v>1.83612021519858</c:v>
                </c:pt>
                <c:pt idx="19">
                  <c:v>1.9813253747635799</c:v>
                </c:pt>
                <c:pt idx="20">
                  <c:v>2.1219886076373098</c:v>
                </c:pt>
                <c:pt idx="21">
                  <c:v>2.2661501222592602</c:v>
                </c:pt>
                <c:pt idx="22">
                  <c:v>2.3846815345630299</c:v>
                </c:pt>
                <c:pt idx="23">
                  <c:v>2.48757951809143</c:v>
                </c:pt>
                <c:pt idx="24">
                  <c:v>2.5747368469316601</c:v>
                </c:pt>
                <c:pt idx="25">
                  <c:v>2.64726444630272</c:v>
                </c:pt>
                <c:pt idx="26">
                  <c:v>2.7069646735586099</c:v>
                </c:pt>
                <c:pt idx="27">
                  <c:v>2.7558985315608302</c:v>
                </c:pt>
                <c:pt idx="28">
                  <c:v>2.79609451094047</c:v>
                </c:pt>
                <c:pt idx="29">
                  <c:v>2.8293875539600699</c:v>
                </c:pt>
                <c:pt idx="30">
                  <c:v>2.8573556965631202</c:v>
                </c:pt>
                <c:pt idx="31">
                  <c:v>2.8813139146047999</c:v>
                </c:pt>
                <c:pt idx="32">
                  <c:v>2.9023398097047002</c:v>
                </c:pt>
                <c:pt idx="33">
                  <c:v>2.92131132499471</c:v>
                </c:pt>
                <c:pt idx="34">
                  <c:v>2.9389460117068902</c:v>
                </c:pt>
                <c:pt idx="35">
                  <c:v>2.9558377301104799</c:v>
                </c:pt>
                <c:pt idx="36">
                  <c:v>2.9724874104635202</c:v>
                </c:pt>
                <c:pt idx="37">
                  <c:v>2.9893287627899299</c:v>
                </c:pt>
                <c:pt idx="38">
                  <c:v>3.0067491945933198</c:v>
                </c:pt>
                <c:pt idx="39">
                  <c:v>3.0251062399455799</c:v>
                </c:pt>
                <c:pt idx="40">
                  <c:v>3.04474175002029</c:v>
                </c:pt>
                <c:pt idx="41">
                  <c:v>3.0659928401304102</c:v>
                </c:pt>
                <c:pt idx="42">
                  <c:v>3.0892015749645201</c:v>
                </c:pt>
                <c:pt idx="43">
                  <c:v>3.1147231471768402</c:v>
                </c:pt>
                <c:pt idx="44">
                  <c:v>3.14293388285241</c:v>
                </c:pt>
                <c:pt idx="45">
                  <c:v>3.1742379108483898</c:v>
                </c:pt>
                <c:pt idx="46">
                  <c:v>3.2090746767983398</c:v>
                </c:pt>
                <c:pt idx="47">
                  <c:v>3.2479258944371501</c:v>
                </c:pt>
                <c:pt idx="48">
                  <c:v>3.2913224435479398</c:v>
                </c:pt>
                <c:pt idx="49">
                  <c:v>3.3398526170855898</c:v>
                </c:pt>
                <c:pt idx="50">
                  <c:v>3.3941736906867699</c:v>
                </c:pt>
                <c:pt idx="51">
                  <c:v>3.4550240442338098</c:v>
                </c:pt>
                <c:pt idx="52">
                  <c:v>3.5231796181838702</c:v>
                </c:pt>
                <c:pt idx="53">
                  <c:v>3.5993994086910499</c:v>
                </c:pt>
                <c:pt idx="54">
                  <c:v>3.6846896293452098</c:v>
                </c:pt>
                <c:pt idx="55">
                  <c:v>3.78100203157573</c:v>
                </c:pt>
                <c:pt idx="56">
                  <c:v>3.8915488804746401</c:v>
                </c:pt>
                <c:pt idx="57">
                  <c:v>4.0194933221183602</c:v>
                </c:pt>
                <c:pt idx="58">
                  <c:v>4.16490994973159</c:v>
                </c:pt>
                <c:pt idx="59">
                  <c:v>4.3218835881081104</c:v>
                </c:pt>
                <c:pt idx="60">
                  <c:v>4.4786027007286098</c:v>
                </c:pt>
                <c:pt idx="61">
                  <c:v>4.6214953383876898</c:v>
                </c:pt>
                <c:pt idx="62">
                  <c:v>4.7406549246570897</c:v>
                </c:pt>
                <c:pt idx="63">
                  <c:v>4.8325905072186002</c:v>
                </c:pt>
                <c:pt idx="64">
                  <c:v>4.8992795526494897</c:v>
                </c:pt>
                <c:pt idx="65">
                  <c:v>4.9454992532697197</c:v>
                </c:pt>
                <c:pt idx="66">
                  <c:v>4.9765238210080103</c:v>
                </c:pt>
                <c:pt idx="67">
                  <c:v>4.99690288354107</c:v>
                </c:pt>
                <c:pt idx="68">
                  <c:v>5.0100995772355104</c:v>
                </c:pt>
                <c:pt idx="69">
                  <c:v>5.0185666940632698</c:v>
                </c:pt>
                <c:pt idx="70">
                  <c:v>5.02396736314385</c:v>
                </c:pt>
                <c:pt idx="71">
                  <c:v>5.0273994300604601</c:v>
                </c:pt>
                <c:pt idx="72">
                  <c:v>5.0295755501203203</c:v>
                </c:pt>
                <c:pt idx="73">
                  <c:v>5.0309535160729801</c:v>
                </c:pt>
                <c:pt idx="74">
                  <c:v>5.0318254816781902</c:v>
                </c:pt>
                <c:pt idx="75">
                  <c:v>5.0323771297929802</c:v>
                </c:pt>
                <c:pt idx="76">
                  <c:v>5.03272617213565</c:v>
                </c:pt>
                <c:pt idx="77">
                  <c:v>5.0329471147912104</c:v>
                </c:pt>
                <c:pt idx="78">
                  <c:v>5.0330870724324104</c:v>
                </c:pt>
                <c:pt idx="79">
                  <c:v>5.0331758232276798</c:v>
                </c:pt>
                <c:pt idx="80">
                  <c:v>5.0332321837219096</c:v>
                </c:pt>
              </c:numCache>
            </c:numRef>
          </c:xVal>
          <c:yVal>
            <c:numRef>
              <c:f>Fig.17!$N$36:$N$116</c:f>
              <c:numCache>
                <c:formatCode>General</c:formatCode>
                <c:ptCount val="81"/>
                <c:pt idx="0">
                  <c:v>0.24488370494689601</c:v>
                </c:pt>
                <c:pt idx="1">
                  <c:v>0.161291694001334</c:v>
                </c:pt>
                <c:pt idx="2">
                  <c:v>9.7885694592061701E-2</c:v>
                </c:pt>
                <c:pt idx="3">
                  <c:v>3.9061361327221399E-2</c:v>
                </c:pt>
                <c:pt idx="4">
                  <c:v>-1.6932202058019701E-2</c:v>
                </c:pt>
                <c:pt idx="5">
                  <c:v>-6.9022309704816806E-2</c:v>
                </c:pt>
                <c:pt idx="6">
                  <c:v>-0.11956604047573099</c:v>
                </c:pt>
                <c:pt idx="7">
                  <c:v>-0.17140824604475099</c:v>
                </c:pt>
                <c:pt idx="8">
                  <c:v>-0.22468961361968801</c:v>
                </c:pt>
                <c:pt idx="9">
                  <c:v>-0.28141994195484199</c:v>
                </c:pt>
                <c:pt idx="10">
                  <c:v>-0.34209152120506697</c:v>
                </c:pt>
                <c:pt idx="11">
                  <c:v>-0.40603676656108101</c:v>
                </c:pt>
                <c:pt idx="12">
                  <c:v>-0.47217929853055401</c:v>
                </c:pt>
                <c:pt idx="13">
                  <c:v>-0.53909085508037702</c:v>
                </c:pt>
                <c:pt idx="14">
                  <c:v>-0.60359894588237395</c:v>
                </c:pt>
                <c:pt idx="15">
                  <c:v>-0.66250832547058502</c:v>
                </c:pt>
                <c:pt idx="16">
                  <c:v>-0.71119723491985098</c:v>
                </c:pt>
                <c:pt idx="17">
                  <c:v>-0.74555578798102895</c:v>
                </c:pt>
                <c:pt idx="18">
                  <c:v>-0.76234578158283595</c:v>
                </c:pt>
                <c:pt idx="19">
                  <c:v>-0.76016483851696703</c:v>
                </c:pt>
                <c:pt idx="20">
                  <c:v>-0.73979830311860695</c:v>
                </c:pt>
                <c:pt idx="21">
                  <c:v>-0.69934992794305095</c:v>
                </c:pt>
                <c:pt idx="22">
                  <c:v>-0.64981144082113995</c:v>
                </c:pt>
                <c:pt idx="23">
                  <c:v>-0.59329732444935102</c:v>
                </c:pt>
                <c:pt idx="24">
                  <c:v>-0.53413685810774203</c:v>
                </c:pt>
                <c:pt idx="25">
                  <c:v>-0.47583976512168702</c:v>
                </c:pt>
                <c:pt idx="26">
                  <c:v>-0.42092726539091502</c:v>
                </c:pt>
                <c:pt idx="27">
                  <c:v>-0.370990718242172</c:v>
                </c:pt>
                <c:pt idx="28">
                  <c:v>-0.32686702045895299</c:v>
                </c:pt>
                <c:pt idx="29">
                  <c:v>-0.28884545615701601</c:v>
                </c:pt>
                <c:pt idx="30">
                  <c:v>-0.25685345321160602</c:v>
                </c:pt>
                <c:pt idx="31">
                  <c:v>-0.23060568121067801</c:v>
                </c:pt>
                <c:pt idx="32">
                  <c:v>-0.209711186515321</c:v>
                </c:pt>
                <c:pt idx="33">
                  <c:v>-0.19374612313164</c:v>
                </c:pt>
                <c:pt idx="34">
                  <c:v>-0.18230023970911699</c:v>
                </c:pt>
                <c:pt idx="35">
                  <c:v>-0.17500409727427199</c:v>
                </c:pt>
                <c:pt idx="36">
                  <c:v>-0.171544436884907</c:v>
                </c:pt>
                <c:pt idx="37">
                  <c:v>-0.17167126546573599</c:v>
                </c:pt>
                <c:pt idx="38">
                  <c:v>-0.17520026941575501</c:v>
                </c:pt>
                <c:pt idx="39">
                  <c:v>-0.18201250522825699</c:v>
                </c:pt>
                <c:pt idx="40">
                  <c:v>-0.19205306707522399</c:v>
                </c:pt>
                <c:pt idx="41">
                  <c:v>-0.205329270395993</c:v>
                </c:pt>
                <c:pt idx="42">
                  <c:v>-0.221909144455184</c:v>
                </c:pt>
                <c:pt idx="43">
                  <c:v>-0.24192029567288401</c:v>
                </c:pt>
                <c:pt idx="44">
                  <c:v>-0.26554997434116101</c:v>
                </c:pt>
                <c:pt idx="45">
                  <c:v>-0.29304531643222698</c:v>
                </c:pt>
                <c:pt idx="46">
                  <c:v>-0.32471533412953602</c:v>
                </c:pt>
                <c:pt idx="47">
                  <c:v>-0.36093337312010998</c:v>
                </c:pt>
                <c:pt idx="48">
                  <c:v>-0.40214027315397199</c:v>
                </c:pt>
                <c:pt idx="49">
                  <c:v>-0.44885055526012801</c:v>
                </c:pt>
                <c:pt idx="50">
                  <c:v>-0.50165818612238999</c:v>
                </c:pt>
                <c:pt idx="51">
                  <c:v>-0.56122787350604797</c:v>
                </c:pt>
                <c:pt idx="52">
                  <c:v>-0.62829102300101702</c:v>
                </c:pt>
                <c:pt idx="53">
                  <c:v>-0.70379124553625805</c:v>
                </c:pt>
                <c:pt idx="54">
                  <c:v>-0.78914897720141197</c:v>
                </c:pt>
                <c:pt idx="55">
                  <c:v>-0.88604070759259301</c:v>
                </c:pt>
                <c:pt idx="56">
                  <c:v>-0.99515227413094398</c:v>
                </c:pt>
                <c:pt idx="57">
                  <c:v>-1.11458776164858</c:v>
                </c:pt>
                <c:pt idx="58">
                  <c:v>-1.2398003685260299</c:v>
                </c:pt>
                <c:pt idx="59">
                  <c:v>-1.36653240172195</c:v>
                </c:pt>
                <c:pt idx="60">
                  <c:v>-1.49592506719437</c:v>
                </c:pt>
                <c:pt idx="61">
                  <c:v>-1.6383589936270999</c:v>
                </c:pt>
                <c:pt idx="62">
                  <c:v>-1.81305907031199</c:v>
                </c:pt>
                <c:pt idx="63">
                  <c:v>-2.0444364116890501</c:v>
                </c:pt>
                <c:pt idx="64">
                  <c:v>-2.35871246596865</c:v>
                </c:pt>
                <c:pt idx="65">
                  <c:v>-2.78301640576669</c:v>
                </c:pt>
                <c:pt idx="66">
                  <c:v>-3.3467199928745801</c:v>
                </c:pt>
                <c:pt idx="67">
                  <c:v>-4.0838719252925202</c:v>
                </c:pt>
                <c:pt idx="68">
                  <c:v>-5.0359837172003097</c:v>
                </c:pt>
                <c:pt idx="69">
                  <c:v>-6.2549750924368697</c:v>
                </c:pt>
                <c:pt idx="70">
                  <c:v>-7.8063964123402201</c:v>
                </c:pt>
                <c:pt idx="71">
                  <c:v>-9.7731950759265906</c:v>
                </c:pt>
                <c:pt idx="72">
                  <c:v>-12.260279143961201</c:v>
                </c:pt>
                <c:pt idx="73">
                  <c:v>-15.4001798413875</c:v>
                </c:pt>
                <c:pt idx="74">
                  <c:v>-19.360150674691798</c:v>
                </c:pt>
                <c:pt idx="75">
                  <c:v>-24.351098826253601</c:v>
                </c:pt>
                <c:pt idx="76">
                  <c:v>-30.638818413997701</c:v>
                </c:pt>
                <c:pt idx="77">
                  <c:v>-38.558158929533398</c:v>
                </c:pt>
                <c:pt idx="78">
                  <c:v>-48.530857290185899</c:v>
                </c:pt>
                <c:pt idx="79">
                  <c:v>-61.088002700337199</c:v>
                </c:pt>
                <c:pt idx="80">
                  <c:v>-76.898307853945894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B8-4B79-A83B-BAB5B1B3F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scatterChart>
        <c:scatterStyle val="lineMarker"/>
        <c:varyColors val="0"/>
        <c:ser>
          <c:idx val="2"/>
          <c:order val="1"/>
          <c:tx>
            <c:v>Exp.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Fig.17!$B$36:$B$116</c:f>
              <c:numCache>
                <c:formatCode>General</c:formatCode>
                <c:ptCount val="81"/>
                <c:pt idx="0">
                  <c:v>0.85757422446999998</c:v>
                </c:pt>
                <c:pt idx="1">
                  <c:v>0.85407125949999996</c:v>
                </c:pt>
                <c:pt idx="2">
                  <c:v>0.85149401426000004</c:v>
                </c:pt>
                <c:pt idx="3">
                  <c:v>0.85202372073999999</c:v>
                </c:pt>
                <c:pt idx="4">
                  <c:v>0.85452079773</c:v>
                </c:pt>
                <c:pt idx="5">
                  <c:v>0.86248648166999997</c:v>
                </c:pt>
                <c:pt idx="6">
                  <c:v>0.87678712605999998</c:v>
                </c:pt>
                <c:pt idx="7">
                  <c:v>0.89911991357999999</c:v>
                </c:pt>
                <c:pt idx="8">
                  <c:v>0.93083482980999999</c:v>
                </c:pt>
                <c:pt idx="9">
                  <c:v>0.97305977345000005</c:v>
                </c:pt>
                <c:pt idx="10">
                  <c:v>1.02628612518</c:v>
                </c:pt>
                <c:pt idx="11">
                  <c:v>1.0915900468799999</c:v>
                </c:pt>
                <c:pt idx="12">
                  <c:v>1.16997456551</c:v>
                </c:pt>
                <c:pt idx="13">
                  <c:v>1.26305580139</c:v>
                </c:pt>
                <c:pt idx="14">
                  <c:v>1.3707700967800001</c:v>
                </c:pt>
                <c:pt idx="15">
                  <c:v>1.49276900291</c:v>
                </c:pt>
                <c:pt idx="16">
                  <c:v>1.6254932880399999</c:v>
                </c:pt>
                <c:pt idx="17">
                  <c:v>1.7647897005099999</c:v>
                </c:pt>
                <c:pt idx="18">
                  <c:v>1.9063013792000001</c:v>
                </c:pt>
                <c:pt idx="19">
                  <c:v>2.0450377464299998</c:v>
                </c:pt>
                <c:pt idx="20">
                  <c:v>2.17739844322</c:v>
                </c:pt>
                <c:pt idx="21">
                  <c:v>2.3149960041000002</c:v>
                </c:pt>
                <c:pt idx="22">
                  <c:v>2.42432260513</c:v>
                </c:pt>
                <c:pt idx="23">
                  <c:v>2.51805734634</c:v>
                </c:pt>
                <c:pt idx="24">
                  <c:v>2.5951719284100001</c:v>
                </c:pt>
                <c:pt idx="25">
                  <c:v>2.6574912071200001</c:v>
                </c:pt>
                <c:pt idx="26">
                  <c:v>2.7078638076799999</c:v>
                </c:pt>
                <c:pt idx="27">
                  <c:v>2.7485456466699998</c:v>
                </c:pt>
                <c:pt idx="28">
                  <c:v>2.7828130722000002</c:v>
                </c:pt>
                <c:pt idx="29">
                  <c:v>2.8108866214799999</c:v>
                </c:pt>
                <c:pt idx="30">
                  <c:v>2.8363411426499998</c:v>
                </c:pt>
                <c:pt idx="31">
                  <c:v>2.8593847751600001</c:v>
                </c:pt>
                <c:pt idx="32">
                  <c:v>2.88140654564</c:v>
                </c:pt>
                <c:pt idx="33">
                  <c:v>2.90210413933</c:v>
                </c:pt>
                <c:pt idx="34">
                  <c:v>2.9234447479200001</c:v>
                </c:pt>
                <c:pt idx="35">
                  <c:v>2.94465827942</c:v>
                </c:pt>
                <c:pt idx="36">
                  <c:v>2.9670858383200001</c:v>
                </c:pt>
                <c:pt idx="37">
                  <c:v>2.9896783828700002</c:v>
                </c:pt>
                <c:pt idx="38">
                  <c:v>3.0136880874599998</c:v>
                </c:pt>
                <c:pt idx="39">
                  <c:v>3.0382277965500002</c:v>
                </c:pt>
                <c:pt idx="40">
                  <c:v>3.0640273094200001</c:v>
                </c:pt>
                <c:pt idx="41">
                  <c:v>3.0925483703599999</c:v>
                </c:pt>
                <c:pt idx="42">
                  <c:v>3.1221995353700001</c:v>
                </c:pt>
                <c:pt idx="43">
                  <c:v>3.1532309055300001</c:v>
                </c:pt>
                <c:pt idx="44">
                  <c:v>3.1872024536099999</c:v>
                </c:pt>
                <c:pt idx="45">
                  <c:v>3.2222805023199999</c:v>
                </c:pt>
                <c:pt idx="46">
                  <c:v>3.2612874507899998</c:v>
                </c:pt>
                <c:pt idx="47">
                  <c:v>3.30239057541</c:v>
                </c:pt>
                <c:pt idx="48">
                  <c:v>3.3472018241899999</c:v>
                </c:pt>
                <c:pt idx="49">
                  <c:v>3.3965632915500001</c:v>
                </c:pt>
                <c:pt idx="50">
                  <c:v>3.4485273361200002</c:v>
                </c:pt>
                <c:pt idx="51">
                  <c:v>3.5053420066799998</c:v>
                </c:pt>
                <c:pt idx="52">
                  <c:v>3.5675954818700002</c:v>
                </c:pt>
                <c:pt idx="53">
                  <c:v>3.6365377902999998</c:v>
                </c:pt>
                <c:pt idx="54">
                  <c:v>3.7362015247299998</c:v>
                </c:pt>
                <c:pt idx="55">
                  <c:v>3.8095688819900002</c:v>
                </c:pt>
                <c:pt idx="56">
                  <c:v>3.8941853046400001</c:v>
                </c:pt>
                <c:pt idx="57">
                  <c:v>4.0019397735600002</c:v>
                </c:pt>
                <c:pt idx="58">
                  <c:v>4.1279721260100004</c:v>
                </c:pt>
                <c:pt idx="59">
                  <c:v>4.2516670227100004</c:v>
                </c:pt>
                <c:pt idx="60">
                  <c:v>4.3906016349800003</c:v>
                </c:pt>
                <c:pt idx="61">
                  <c:v>4.5046229362499997</c:v>
                </c:pt>
                <c:pt idx="62">
                  <c:v>4.6307873725900004</c:v>
                </c:pt>
                <c:pt idx="63">
                  <c:v>4.7832551002499999</c:v>
                </c:pt>
                <c:pt idx="64">
                  <c:v>4.9147338867199997</c:v>
                </c:pt>
                <c:pt idx="65">
                  <c:v>4.8642330169700001</c:v>
                </c:pt>
                <c:pt idx="66">
                  <c:v>4.9100890159599997</c:v>
                </c:pt>
                <c:pt idx="67">
                  <c:v>5.0012769699100001</c:v>
                </c:pt>
                <c:pt idx="68">
                  <c:v>4.9987998008699996</c:v>
                </c:pt>
                <c:pt idx="69">
                  <c:v>5.0448536872899998</c:v>
                </c:pt>
                <c:pt idx="70">
                  <c:v>5.0578408241300004</c:v>
                </c:pt>
                <c:pt idx="71">
                  <c:v>5.1404027938799999</c:v>
                </c:pt>
                <c:pt idx="72">
                  <c:v>5.1560964584400004</c:v>
                </c:pt>
                <c:pt idx="73">
                  <c:v>5.2429900169400003</c:v>
                </c:pt>
                <c:pt idx="74">
                  <c:v>5.3314137458799999</c:v>
                </c:pt>
                <c:pt idx="75">
                  <c:v>5.3663415908800003</c:v>
                </c:pt>
                <c:pt idx="76">
                  <c:v>5.4012842178299998</c:v>
                </c:pt>
                <c:pt idx="77">
                  <c:v>5.5577630996699998</c:v>
                </c:pt>
                <c:pt idx="78">
                  <c:v>5.8303661346400002</c:v>
                </c:pt>
                <c:pt idx="79">
                  <c:v>5.96941614151</c:v>
                </c:pt>
                <c:pt idx="80">
                  <c:v>6.1278309822099999</c:v>
                </c:pt>
              </c:numCache>
            </c:numRef>
          </c:xVal>
          <c:yVal>
            <c:numRef>
              <c:f>Fig.17!$C$36:$C$116</c:f>
              <c:numCache>
                <c:formatCode>General</c:formatCode>
                <c:ptCount val="81"/>
                <c:pt idx="0">
                  <c:v>0.25145760178999998</c:v>
                </c:pt>
                <c:pt idx="1">
                  <c:v>0.17162112892</c:v>
                </c:pt>
                <c:pt idx="2">
                  <c:v>0.10966391116</c:v>
                </c:pt>
                <c:pt idx="3">
                  <c:v>4.8850849270000003E-2</c:v>
                </c:pt>
                <c:pt idx="4">
                  <c:v>-1.2078859839999999E-2</c:v>
                </c:pt>
                <c:pt idx="5">
                  <c:v>-7.255690545E-2</c:v>
                </c:pt>
                <c:pt idx="6">
                  <c:v>-0.13379231094999999</c:v>
                </c:pt>
                <c:pt idx="7">
                  <c:v>-0.19745780528000001</c:v>
                </c:pt>
                <c:pt idx="8">
                  <c:v>-0.26184439658999997</c:v>
                </c:pt>
                <c:pt idx="9">
                  <c:v>-0.32798582315000002</c:v>
                </c:pt>
                <c:pt idx="10">
                  <c:v>-0.39533558487999998</c:v>
                </c:pt>
                <c:pt idx="11">
                  <c:v>-0.46284058690000002</c:v>
                </c:pt>
                <c:pt idx="12">
                  <c:v>-0.5297549963</c:v>
                </c:pt>
                <c:pt idx="13">
                  <c:v>-0.59395396709000003</c:v>
                </c:pt>
                <c:pt idx="14">
                  <c:v>-0.65206462144999999</c:v>
                </c:pt>
                <c:pt idx="15">
                  <c:v>-0.70040482283000005</c:v>
                </c:pt>
                <c:pt idx="16">
                  <c:v>-0.73528403044000001</c:v>
                </c:pt>
                <c:pt idx="17">
                  <c:v>-0.75444519519999997</c:v>
                </c:pt>
                <c:pt idx="18">
                  <c:v>-0.75744670629999999</c:v>
                </c:pt>
                <c:pt idx="19">
                  <c:v>-0.74405539036000001</c:v>
                </c:pt>
                <c:pt idx="20">
                  <c:v>-0.71576899289999996</c:v>
                </c:pt>
                <c:pt idx="21">
                  <c:v>-0.66564613580999998</c:v>
                </c:pt>
                <c:pt idx="22">
                  <c:v>-0.61205035448</c:v>
                </c:pt>
                <c:pt idx="23">
                  <c:v>-0.55281823874000002</c:v>
                </c:pt>
                <c:pt idx="24">
                  <c:v>-0.49311313032999998</c:v>
                </c:pt>
                <c:pt idx="25">
                  <c:v>-0.43608862162000001</c:v>
                </c:pt>
                <c:pt idx="26">
                  <c:v>-0.38401955366000001</c:v>
                </c:pt>
                <c:pt idx="27">
                  <c:v>-0.33946737647000003</c:v>
                </c:pt>
                <c:pt idx="28">
                  <c:v>-0.3014010191</c:v>
                </c:pt>
                <c:pt idx="29">
                  <c:v>-0.27027589082999998</c:v>
                </c:pt>
                <c:pt idx="30">
                  <c:v>-0.24647732079000001</c:v>
                </c:pt>
                <c:pt idx="31">
                  <c:v>-0.22699104248999999</c:v>
                </c:pt>
                <c:pt idx="32">
                  <c:v>-0.2133577019</c:v>
                </c:pt>
                <c:pt idx="33">
                  <c:v>-0.20383438468000001</c:v>
                </c:pt>
                <c:pt idx="34">
                  <c:v>-0.19842085241999999</c:v>
                </c:pt>
                <c:pt idx="35">
                  <c:v>-0.19517791271000001</c:v>
                </c:pt>
                <c:pt idx="36">
                  <c:v>-0.19586095213999999</c:v>
                </c:pt>
                <c:pt idx="37">
                  <c:v>-0.19900037347999999</c:v>
                </c:pt>
                <c:pt idx="38">
                  <c:v>-0.20458817482</c:v>
                </c:pt>
                <c:pt idx="39">
                  <c:v>-0.2119640857</c:v>
                </c:pt>
                <c:pt idx="40">
                  <c:v>-0.22283947468000001</c:v>
                </c:pt>
                <c:pt idx="41">
                  <c:v>-0.23469313979</c:v>
                </c:pt>
                <c:pt idx="42">
                  <c:v>-0.24865917861</c:v>
                </c:pt>
                <c:pt idx="43">
                  <c:v>-0.26642698050000002</c:v>
                </c:pt>
                <c:pt idx="44">
                  <c:v>-0.28628465533000003</c:v>
                </c:pt>
                <c:pt idx="45">
                  <c:v>-0.30971768498000002</c:v>
                </c:pt>
                <c:pt idx="46">
                  <c:v>-0.33411702514000002</c:v>
                </c:pt>
                <c:pt idx="47">
                  <c:v>-0.36515069008000001</c:v>
                </c:pt>
                <c:pt idx="48">
                  <c:v>-0.39930510521000001</c:v>
                </c:pt>
                <c:pt idx="49">
                  <c:v>-0.43752297758999997</c:v>
                </c:pt>
                <c:pt idx="50">
                  <c:v>-0.48213946818999998</c:v>
                </c:pt>
                <c:pt idx="51">
                  <c:v>-0.53252136706999997</c:v>
                </c:pt>
                <c:pt idx="52">
                  <c:v>-0.58834105729999997</c:v>
                </c:pt>
                <c:pt idx="53">
                  <c:v>-0.65646469593000001</c:v>
                </c:pt>
                <c:pt idx="54">
                  <c:v>-0.73422789574000002</c:v>
                </c:pt>
                <c:pt idx="55">
                  <c:v>-0.83214515448000004</c:v>
                </c:pt>
                <c:pt idx="56">
                  <c:v>-0.91968381404999999</c:v>
                </c:pt>
                <c:pt idx="57">
                  <c:v>-1.0348907709099999</c:v>
                </c:pt>
                <c:pt idx="58">
                  <c:v>-1.16605615616</c:v>
                </c:pt>
                <c:pt idx="59">
                  <c:v>-1.2895998954800001</c:v>
                </c:pt>
                <c:pt idx="60">
                  <c:v>-1.45124638081</c:v>
                </c:pt>
                <c:pt idx="61">
                  <c:v>-1.6333144903200001</c:v>
                </c:pt>
                <c:pt idx="62">
                  <c:v>-1.81054997444</c:v>
                </c:pt>
                <c:pt idx="63">
                  <c:v>-2.0852670669600002</c:v>
                </c:pt>
                <c:pt idx="64">
                  <c:v>-2.5730805396999998</c:v>
                </c:pt>
                <c:pt idx="65">
                  <c:v>-2.9218208789800002</c:v>
                </c:pt>
                <c:pt idx="66">
                  <c:v>-3.4314458370200001</c:v>
                </c:pt>
                <c:pt idx="67">
                  <c:v>-4.1166524887099998</c:v>
                </c:pt>
                <c:pt idx="68">
                  <c:v>-5.2205128669700001</c:v>
                </c:pt>
                <c:pt idx="69">
                  <c:v>-6.4363665580699996</c:v>
                </c:pt>
                <c:pt idx="70">
                  <c:v>-8.0116071700999996</c:v>
                </c:pt>
                <c:pt idx="71">
                  <c:v>-9.99955368042</c:v>
                </c:pt>
                <c:pt idx="72">
                  <c:v>-12.50104141235</c:v>
                </c:pt>
                <c:pt idx="73">
                  <c:v>-15.63084030151</c:v>
                </c:pt>
                <c:pt idx="74">
                  <c:v>-19.627309799190002</c:v>
                </c:pt>
                <c:pt idx="75">
                  <c:v>-24.626705169680001</c:v>
                </c:pt>
                <c:pt idx="76">
                  <c:v>-30.883981704709999</c:v>
                </c:pt>
                <c:pt idx="77">
                  <c:v>-38.76139831543</c:v>
                </c:pt>
                <c:pt idx="78">
                  <c:v>-48.738315582280002</c:v>
                </c:pt>
                <c:pt idx="79">
                  <c:v>-61.232776641850002</c:v>
                </c:pt>
                <c:pt idx="80">
                  <c:v>-76.8099899292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B8-4B79-A83B-BAB5B1B3F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valAx>
        <c:axId val="148745728"/>
        <c:scaling>
          <c:orientation val="minMax"/>
          <c:max val="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Z</a:t>
                </a:r>
                <a:r>
                  <a:rPr lang="en-US" baseline="-25000"/>
                  <a:t>Re</a:t>
                </a:r>
                <a:r>
                  <a:rPr lang="ja-JP"/>
                  <a:t> </a:t>
                </a:r>
                <a:r>
                  <a:rPr lang="en-US"/>
                  <a:t>/ 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49081364829396323"/>
              <c:y val="0.926229508196721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39904"/>
        <c:crosses val="max"/>
        <c:crossBetween val="midCat"/>
        <c:majorUnit val="1"/>
      </c:valAx>
      <c:valAx>
        <c:axId val="148739904"/>
        <c:scaling>
          <c:orientation val="maxMin"/>
          <c:max val="2"/>
          <c:min val="-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i="1"/>
                  <a:t>Z</a:t>
                </a:r>
                <a:r>
                  <a:rPr lang="en-US" i="0" baseline="-25000"/>
                  <a:t>Im</a:t>
                </a:r>
                <a:r>
                  <a:rPr lang="en-US"/>
                  <a:t> / Ω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0498687664041995E-2"/>
              <c:y val="0.377049180327868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45728"/>
        <c:crosses val="autoZero"/>
        <c:crossBetween val="midCat"/>
      </c:valAx>
      <c:spPr>
        <a:noFill/>
        <a:ln w="19050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8286445012789"/>
          <c:y val="3.825136612021858E-2"/>
          <c:w val="0.76726342710997453"/>
          <c:h val="0.81967213114754112"/>
        </c:manualLayout>
      </c:layout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'Fig.18(c)'!$M$36:$M$116</c:f>
              <c:numCache>
                <c:formatCode>General</c:formatCode>
                <c:ptCount val="81"/>
                <c:pt idx="0">
                  <c:v>10.003762366518201</c:v>
                </c:pt>
                <c:pt idx="1">
                  <c:v>10.004233169330201</c:v>
                </c:pt>
                <c:pt idx="2">
                  <c:v>10.004768276367599</c:v>
                </c:pt>
                <c:pt idx="3">
                  <c:v>10.005379544767701</c:v>
                </c:pt>
                <c:pt idx="4">
                  <c:v>10.0060826241785</c:v>
                </c:pt>
                <c:pt idx="5">
                  <c:v>10.0068987912259</c:v>
                </c:pt>
                <c:pt idx="6">
                  <c:v>10.0078578096914</c:v>
                </c:pt>
                <c:pt idx="7">
                  <c:v>10.009002409915</c:v>
                </c:pt>
                <c:pt idx="8">
                  <c:v>10.010395326305201</c:v>
                </c:pt>
                <c:pt idx="9">
                  <c:v>10.012130377513399</c:v>
                </c:pt>
                <c:pt idx="10">
                  <c:v>10.0143499344936</c:v>
                </c:pt>
                <c:pt idx="11">
                  <c:v>10.017272475420601</c:v>
                </c:pt>
                <c:pt idx="12">
                  <c:v>10.0212360462842</c:v>
                </c:pt>
                <c:pt idx="13">
                  <c:v>10.0267667415497</c:v>
                </c:pt>
                <c:pt idx="14">
                  <c:v>10.0346863822787</c:v>
                </c:pt>
                <c:pt idx="15">
                  <c:v>10.0462811950124</c:v>
                </c:pt>
                <c:pt idx="16">
                  <c:v>10.063564394270101</c:v>
                </c:pt>
                <c:pt idx="17">
                  <c:v>10.089680739714201</c:v>
                </c:pt>
                <c:pt idx="18">
                  <c:v>10.129519305642599</c:v>
                </c:pt>
                <c:pt idx="19">
                  <c:v>10.1906155649556</c:v>
                </c:pt>
                <c:pt idx="20">
                  <c:v>10.2844155931834</c:v>
                </c:pt>
                <c:pt idx="21">
                  <c:v>10.4278935606572</c:v>
                </c:pt>
                <c:pt idx="22">
                  <c:v>10.6452527971229</c:v>
                </c:pt>
                <c:pt idx="23">
                  <c:v>10.968829030223899</c:v>
                </c:pt>
                <c:pt idx="24">
                  <c:v>11.4372254736942</c:v>
                </c:pt>
                <c:pt idx="25">
                  <c:v>12.087538175472099</c:v>
                </c:pt>
                <c:pt idx="26">
                  <c:v>12.939138260456099</c:v>
                </c:pt>
                <c:pt idx="27">
                  <c:v>13.9721945224788</c:v>
                </c:pt>
                <c:pt idx="28">
                  <c:v>15.114825024662601</c:v>
                </c:pt>
                <c:pt idx="29">
                  <c:v>16.2565553884195</c:v>
                </c:pt>
                <c:pt idx="30">
                  <c:v>17.287743466889001</c:v>
                </c:pt>
                <c:pt idx="31">
                  <c:v>18.138410633304101</c:v>
                </c:pt>
                <c:pt idx="32">
                  <c:v>18.790573495171401</c:v>
                </c:pt>
                <c:pt idx="33">
                  <c:v>19.2647399432642</c:v>
                </c:pt>
                <c:pt idx="34">
                  <c:v>19.5984483553171</c:v>
                </c:pt>
                <c:pt idx="35">
                  <c:v>19.830358351304401</c:v>
                </c:pt>
                <c:pt idx="36">
                  <c:v>19.992752957626202</c:v>
                </c:pt>
                <c:pt idx="37">
                  <c:v>20.109827403886602</c:v>
                </c:pt>
                <c:pt idx="38">
                  <c:v>20.198651761917699</c:v>
                </c:pt>
                <c:pt idx="39">
                  <c:v>20.270883688946501</c:v>
                </c:pt>
                <c:pt idx="40">
                  <c:v>20.334380452720499</c:v>
                </c:pt>
                <c:pt idx="41">
                  <c:v>20.394455062890099</c:v>
                </c:pt>
                <c:pt idx="42">
                  <c:v>20.454773015974801</c:v>
                </c:pt>
                <c:pt idx="43">
                  <c:v>20.5179636998913</c:v>
                </c:pt>
                <c:pt idx="44">
                  <c:v>20.586027341953599</c:v>
                </c:pt>
                <c:pt idx="45">
                  <c:v>20.6606031844528</c:v>
                </c:pt>
                <c:pt idx="46">
                  <c:v>20.7431464677699</c:v>
                </c:pt>
                <c:pt idx="47">
                  <c:v>20.835046795876501</c:v>
                </c:pt>
                <c:pt idx="48">
                  <c:v>20.937709519521299</c:v>
                </c:pt>
                <c:pt idx="49">
                  <c:v>21.052614276728601</c:v>
                </c:pt>
                <c:pt idx="50">
                  <c:v>21.181359867804801</c:v>
                </c:pt>
                <c:pt idx="51">
                  <c:v>21.325701424807502</c:v>
                </c:pt>
                <c:pt idx="52">
                  <c:v>21.4875837772503</c:v>
                </c:pt>
                <c:pt idx="53">
                  <c:v>21.669173631192699</c:v>
                </c:pt>
                <c:pt idx="54">
                  <c:v>21.872892417970501</c:v>
                </c:pt>
                <c:pt idx="55">
                  <c:v>22.10144952021</c:v>
                </c:pt>
                <c:pt idx="56">
                  <c:v>22.357882988312198</c:v>
                </c:pt>
                <c:pt idx="57">
                  <c:v>22.6456322173605</c:v>
                </c:pt>
                <c:pt idx="58">
                  <c:v>22.968515201366898</c:v>
                </c:pt>
                <c:pt idx="59">
                  <c:v>23.330400395304899</c:v>
                </c:pt>
                <c:pt idx="60">
                  <c:v>23.735378704299901</c:v>
                </c:pt>
                <c:pt idx="61">
                  <c:v>24.190052662348201</c:v>
                </c:pt>
                <c:pt idx="62">
                  <c:v>24.706761578995199</c:v>
                </c:pt>
                <c:pt idx="63">
                  <c:v>25.302276657067399</c:v>
                </c:pt>
                <c:pt idx="64">
                  <c:v>25.987629058309</c:v>
                </c:pt>
                <c:pt idx="65">
                  <c:v>26.752581468723498</c:v>
                </c:pt>
                <c:pt idx="66">
                  <c:v>27.5566978246258</c:v>
                </c:pt>
                <c:pt idx="67">
                  <c:v>28.3385641993838</c:v>
                </c:pt>
                <c:pt idx="68">
                  <c:v>29.040292347934201</c:v>
                </c:pt>
                <c:pt idx="69">
                  <c:v>29.629243455490101</c:v>
                </c:pt>
                <c:pt idx="70">
                  <c:v>30.102789693613499</c:v>
                </c:pt>
                <c:pt idx="71">
                  <c:v>30.4787568124313</c:v>
                </c:pt>
                <c:pt idx="72">
                  <c:v>30.7827907680423</c:v>
                </c:pt>
                <c:pt idx="73">
                  <c:v>31.040320057866701</c:v>
                </c:pt>
                <c:pt idx="74">
                  <c:v>31.273971413258899</c:v>
                </c:pt>
                <c:pt idx="75">
                  <c:v>31.503068795891</c:v>
                </c:pt>
                <c:pt idx="76">
                  <c:v>31.741676412081301</c:v>
                </c:pt>
                <c:pt idx="77">
                  <c:v>31.9946361140207</c:v>
                </c:pt>
                <c:pt idx="78">
                  <c:v>32.254672070887402</c:v>
                </c:pt>
                <c:pt idx="79">
                  <c:v>32.504735065595902</c:v>
                </c:pt>
                <c:pt idx="80">
                  <c:v>32.725980654642903</c:v>
                </c:pt>
              </c:numCache>
            </c:numRef>
          </c:xVal>
          <c:yVal>
            <c:numRef>
              <c:f>'Fig.18(c)'!$N$36:$N$116</c:f>
              <c:numCache>
                <c:formatCode>General</c:formatCode>
                <c:ptCount val="81"/>
                <c:pt idx="0">
                  <c:v>1.9652490281360801E-2</c:v>
                </c:pt>
                <c:pt idx="1">
                  <c:v>2.4229363467422702E-2</c:v>
                </c:pt>
                <c:pt idx="2">
                  <c:v>2.9928848037575999E-2</c:v>
                </c:pt>
                <c:pt idx="3">
                  <c:v>3.70339698539323E-2</c:v>
                </c:pt>
                <c:pt idx="4">
                  <c:v>4.5900078646199403E-2</c:v>
                </c:pt>
                <c:pt idx="5">
                  <c:v>5.6973431965771697E-2</c:v>
                </c:pt>
                <c:pt idx="6">
                  <c:v>7.0814548180314699E-2</c:v>
                </c:pt>
                <c:pt idx="7">
                  <c:v>8.8127532814859105E-2</c:v>
                </c:pt>
                <c:pt idx="8">
                  <c:v>0.10979686549334999</c:v>
                </c:pt>
                <c:pt idx="9">
                  <c:v>0.136933462434254</c:v>
                </c:pt>
                <c:pt idx="10">
                  <c:v>0.170932185247026</c:v>
                </c:pt>
                <c:pt idx="11">
                  <c:v>0.21354330181641301</c:v>
                </c:pt>
                <c:pt idx="12">
                  <c:v>0.26696060273926397</c:v>
                </c:pt>
                <c:pt idx="13">
                  <c:v>0.33392868191050801</c:v>
                </c:pt>
                <c:pt idx="14">
                  <c:v>0.41787076992364902</c:v>
                </c:pt>
                <c:pt idx="15">
                  <c:v>0.52303538766898305</c:v>
                </c:pt>
                <c:pt idx="16">
                  <c:v>0.654652848768841</c:v>
                </c:pt>
                <c:pt idx="17">
                  <c:v>0.81907725103850504</c:v>
                </c:pt>
                <c:pt idx="18">
                  <c:v>1.02385871106272</c:v>
                </c:pt>
                <c:pt idx="19">
                  <c:v>1.27763179360014</c:v>
                </c:pt>
                <c:pt idx="20">
                  <c:v>1.58960132421135</c:v>
                </c:pt>
                <c:pt idx="21">
                  <c:v>1.9682390259939</c:v>
                </c:pt>
                <c:pt idx="22">
                  <c:v>2.4185886563847401</c:v>
                </c:pt>
                <c:pt idx="23">
                  <c:v>2.9374511405391899</c:v>
                </c:pt>
                <c:pt idx="24">
                  <c:v>3.5061248199861499</c:v>
                </c:pt>
                <c:pt idx="25">
                  <c:v>4.0821808923246499</c:v>
                </c:pt>
                <c:pt idx="26">
                  <c:v>4.5956208862207601</c:v>
                </c:pt>
                <c:pt idx="27">
                  <c:v>4.9585608401169798</c:v>
                </c:pt>
                <c:pt idx="28">
                  <c:v>5.0938261963723797</c:v>
                </c:pt>
                <c:pt idx="29">
                  <c:v>4.9709859492190098</c:v>
                </c:pt>
                <c:pt idx="30">
                  <c:v>4.6229478973238596</c:v>
                </c:pt>
                <c:pt idx="31">
                  <c:v>4.1282267514792101</c:v>
                </c:pt>
                <c:pt idx="32">
                  <c:v>3.5747479883598499</c:v>
                </c:pt>
                <c:pt idx="33">
                  <c:v>3.0318760345631599</c:v>
                </c:pt>
                <c:pt idx="34">
                  <c:v>2.54138350228085</c:v>
                </c:pt>
                <c:pt idx="35">
                  <c:v>2.1216053737214602</c:v>
                </c:pt>
                <c:pt idx="36">
                  <c:v>1.77569799483441</c:v>
                </c:pt>
                <c:pt idx="37">
                  <c:v>1.4988237443148</c:v>
                </c:pt>
                <c:pt idx="38">
                  <c:v>1.2828830135691001</c:v>
                </c:pt>
                <c:pt idx="39">
                  <c:v>1.11915139667</c:v>
                </c:pt>
                <c:pt idx="40">
                  <c:v>0.99955141135444003</c:v>
                </c:pt>
                <c:pt idx="41">
                  <c:v>0.91715341013748097</c:v>
                </c:pt>
                <c:pt idx="42">
                  <c:v>0.86628508997592302</c:v>
                </c:pt>
                <c:pt idx="43">
                  <c:v>0.84246366492163105</c:v>
                </c:pt>
                <c:pt idx="44">
                  <c:v>0.84226203827492796</c:v>
                </c:pt>
                <c:pt idx="45">
                  <c:v>0.86316282418871604</c:v>
                </c:pt>
                <c:pt idx="46">
                  <c:v>0.90342394288829397</c:v>
                </c:pt>
                <c:pt idx="47">
                  <c:v>0.96196454139680299</c:v>
                </c:pt>
                <c:pt idx="48">
                  <c:v>1.0382729763341301</c:v>
                </c:pt>
                <c:pt idx="49">
                  <c:v>1.13233559589459</c:v>
                </c:pt>
                <c:pt idx="50">
                  <c:v>1.2445840090674101</c:v>
                </c:pt>
                <c:pt idx="51">
                  <c:v>1.3758583822775301</c:v>
                </c:pt>
                <c:pt idx="52">
                  <c:v>1.5273845376219699</c:v>
                </c:pt>
                <c:pt idx="53">
                  <c:v>1.70076301825881</c:v>
                </c:pt>
                <c:pt idx="54">
                  <c:v>1.8979684344974099</c:v>
                </c:pt>
                <c:pt idx="55">
                  <c:v>2.12135849971704</c:v>
                </c:pt>
                <c:pt idx="56">
                  <c:v>2.3736990653900101</c:v>
                </c:pt>
                <c:pt idx="57">
                  <c:v>2.6581708487688398</c:v>
                </c:pt>
                <c:pt idx="58">
                  <c:v>2.9782873518651898</c:v>
                </c:pt>
                <c:pt idx="59">
                  <c:v>3.33809063232273</c:v>
                </c:pt>
                <c:pt idx="60">
                  <c:v>3.74324674580618</c:v>
                </c:pt>
                <c:pt idx="61">
                  <c:v>4.2017555796559796</c:v>
                </c:pt>
                <c:pt idx="62">
                  <c:v>4.7208751585612996</c:v>
                </c:pt>
                <c:pt idx="63">
                  <c:v>5.2997429221870096</c:v>
                </c:pt>
                <c:pt idx="64">
                  <c:v>5.9238741180167196</c:v>
                </c:pt>
                <c:pt idx="65">
                  <c:v>6.5706536526458299</c:v>
                </c:pt>
                <c:pt idx="66">
                  <c:v>7.2289413533111002</c:v>
                </c:pt>
                <c:pt idx="67">
                  <c:v>7.92277005538896</c:v>
                </c:pt>
                <c:pt idx="68">
                  <c:v>8.7214268062849296</c:v>
                </c:pt>
                <c:pt idx="69">
                  <c:v>9.7291785545796596</c:v>
                </c:pt>
                <c:pt idx="70">
                  <c:v>11.0666601665289</c:v>
                </c:pt>
                <c:pt idx="71">
                  <c:v>12.8596797277129</c:v>
                </c:pt>
                <c:pt idx="72">
                  <c:v>15.240494008721701</c:v>
                </c:pt>
                <c:pt idx="73">
                  <c:v>18.357305687373</c:v>
                </c:pt>
                <c:pt idx="74">
                  <c:v>22.385993656441102</c:v>
                </c:pt>
                <c:pt idx="75">
                  <c:v>27.5412373242436</c:v>
                </c:pt>
                <c:pt idx="76">
                  <c:v>34.088543926744002</c:v>
                </c:pt>
                <c:pt idx="77">
                  <c:v>42.361148649667697</c:v>
                </c:pt>
                <c:pt idx="78">
                  <c:v>52.784761070238197</c:v>
                </c:pt>
                <c:pt idx="79">
                  <c:v>65.909147644167405</c:v>
                </c:pt>
                <c:pt idx="80">
                  <c:v>82.442199717292894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2B-4C16-B299-63DEA8B26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valAx>
        <c:axId val="148745728"/>
        <c:scaling>
          <c:orientation val="minMax"/>
          <c:max val="1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i="1"/>
                  <a:t>Z</a:t>
                </a:r>
                <a:r>
                  <a:rPr lang="en-US" sz="1800" baseline="-25000"/>
                  <a:t>Re</a:t>
                </a:r>
                <a:endParaRPr lang="ja-JP" sz="1800" baseline="-25000"/>
              </a:p>
            </c:rich>
          </c:tx>
          <c:layout>
            <c:manualLayout>
              <c:xMode val="edge"/>
              <c:yMode val="edge"/>
              <c:x val="0.51406649616368283"/>
              <c:y val="0.89890710382513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39904"/>
        <c:crosses val="min"/>
        <c:crossBetween val="midCat"/>
        <c:majorUnit val="150"/>
        <c:minorUnit val="150"/>
      </c:valAx>
      <c:valAx>
        <c:axId val="148739904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/>
                  <a:t>−</a:t>
                </a:r>
                <a:r>
                  <a:rPr lang="en-US" sz="1800" i="1"/>
                  <a:t>Z</a:t>
                </a:r>
                <a:r>
                  <a:rPr lang="en-US" sz="1800" baseline="-25000"/>
                  <a:t>Im</a:t>
                </a:r>
                <a:r>
                  <a:rPr lang="en-US" sz="1800"/>
                  <a:t> </a:t>
                </a:r>
                <a:endParaRPr lang="ja-JP" sz="1800"/>
              </a:p>
            </c:rich>
          </c:tx>
          <c:layout>
            <c:manualLayout>
              <c:xMode val="edge"/>
              <c:yMode val="edge"/>
              <c:x val="3.5805626598465472E-2"/>
              <c:y val="0.39617486338797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45728"/>
        <c:crosses val="autoZero"/>
        <c:crossBetween val="midCat"/>
        <c:majorUnit val="150"/>
        <c:minorUnit val="15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8286445012789"/>
          <c:y val="3.825136612021858E-2"/>
          <c:w val="0.76726342710997453"/>
          <c:h val="0.81967213114754112"/>
        </c:manualLayout>
      </c:layout>
      <c:scatterChart>
        <c:scatterStyle val="smoothMarker"/>
        <c:varyColors val="0"/>
        <c:ser>
          <c:idx val="1"/>
          <c:order val="0"/>
          <c:tx>
            <c:v>Leak1</c:v>
          </c:tx>
          <c:spPr>
            <a:ln w="19050" cap="rnd" cmpd="sng" algn="ctr">
              <a:solidFill>
                <a:srgbClr val="0000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xVal>
            <c:numRef>
              <c:f>'Fig.18(d)'!$M$36:$M$116</c:f>
              <c:numCache>
                <c:formatCode>General</c:formatCode>
                <c:ptCount val="81"/>
                <c:pt idx="0">
                  <c:v>9.9044021480517106</c:v>
                </c:pt>
                <c:pt idx="1">
                  <c:v>9.9048301193371504</c:v>
                </c:pt>
                <c:pt idx="2">
                  <c:v>9.9053171127501098</c:v>
                </c:pt>
                <c:pt idx="3">
                  <c:v>9.9058743060184398</c:v>
                </c:pt>
                <c:pt idx="4">
                  <c:v>9.90651656514415</c:v>
                </c:pt>
                <c:pt idx="5">
                  <c:v>9.9072642532848896</c:v>
                </c:pt>
                <c:pt idx="6">
                  <c:v>9.9081460545293805</c:v>
                </c:pt>
                <c:pt idx="7">
                  <c:v>9.9092034001848397</c:v>
                </c:pt>
                <c:pt idx="8">
                  <c:v>9.9104974271256197</c:v>
                </c:pt>
                <c:pt idx="9">
                  <c:v>9.9121199379456595</c:v>
                </c:pt>
                <c:pt idx="10">
                  <c:v>9.9142106845814109</c:v>
                </c:pt>
                <c:pt idx="11">
                  <c:v>9.9169846368252799</c:v>
                </c:pt>
                <c:pt idx="12">
                  <c:v>9.9207749945071004</c:v>
                </c:pt>
                <c:pt idx="13">
                  <c:v>9.9261009613105404</c:v>
                </c:pt>
                <c:pt idx="14">
                  <c:v>9.9337743018597404</c:v>
                </c:pt>
                <c:pt idx="15">
                  <c:v>9.9450662315391192</c:v>
                </c:pt>
                <c:pt idx="16">
                  <c:v>9.9619671232342508</c:v>
                </c:pt>
                <c:pt idx="17">
                  <c:v>9.9875864005849504</c:v>
                </c:pt>
                <c:pt idx="18">
                  <c:v>10.026757658627799</c:v>
                </c:pt>
                <c:pt idx="19">
                  <c:v>10.0869280386233</c:v>
                </c:pt>
                <c:pt idx="20">
                  <c:v>10.179401048051499</c:v>
                </c:pt>
                <c:pt idx="21">
                  <c:v>10.3209178715239</c:v>
                </c:pt>
                <c:pt idx="22">
                  <c:v>10.535298129722401</c:v>
                </c:pt>
                <c:pt idx="23">
                  <c:v>10.8542486916822</c:v>
                </c:pt>
                <c:pt idx="24">
                  <c:v>11.3153744782655</c:v>
                </c:pt>
                <c:pt idx="25">
                  <c:v>11.9543119769356</c:v>
                </c:pt>
                <c:pt idx="26">
                  <c:v>12.7886407539253</c:v>
                </c:pt>
                <c:pt idx="27">
                  <c:v>13.7970445841289</c:v>
                </c:pt>
                <c:pt idx="28">
                  <c:v>14.9076284031205</c:v>
                </c:pt>
                <c:pt idx="29">
                  <c:v>16.012277491886799</c:v>
                </c:pt>
                <c:pt idx="30">
                  <c:v>17.005558568821701</c:v>
                </c:pt>
                <c:pt idx="31">
                  <c:v>17.8216837626555</c:v>
                </c:pt>
                <c:pt idx="32">
                  <c:v>18.445189231557201</c:v>
                </c:pt>
                <c:pt idx="33">
                  <c:v>18.897104370275599</c:v>
                </c:pt>
                <c:pt idx="34">
                  <c:v>19.214158018986701</c:v>
                </c:pt>
                <c:pt idx="35">
                  <c:v>19.433689745684301</c:v>
                </c:pt>
                <c:pt idx="36">
                  <c:v>19.5866812719579</c:v>
                </c:pt>
                <c:pt idx="37">
                  <c:v>19.6962632250818</c:v>
                </c:pt>
                <c:pt idx="38">
                  <c:v>19.7787106538829</c:v>
                </c:pt>
                <c:pt idx="39">
                  <c:v>19.845112758320699</c:v>
                </c:pt>
                <c:pt idx="40">
                  <c:v>19.902925096356299</c:v>
                </c:pt>
                <c:pt idx="41">
                  <c:v>19.957172650462599</c:v>
                </c:pt>
                <c:pt idx="42">
                  <c:v>20.0113061696457</c:v>
                </c:pt>
                <c:pt idx="43">
                  <c:v>20.067784907486999</c:v>
                </c:pt>
                <c:pt idx="44">
                  <c:v>20.128463888071099</c:v>
                </c:pt>
                <c:pt idx="45">
                  <c:v>20.1948486946578</c:v>
                </c:pt>
                <c:pt idx="46">
                  <c:v>20.268263257497299</c:v>
                </c:pt>
                <c:pt idx="47">
                  <c:v>20.349961715374299</c:v>
                </c:pt>
                <c:pt idx="48">
                  <c:v>20.441204963503999</c:v>
                </c:pt>
                <c:pt idx="49">
                  <c:v>20.543315345219799</c:v>
                </c:pt>
                <c:pt idx="50">
                  <c:v>20.657718212429899</c:v>
                </c:pt>
                <c:pt idx="51">
                  <c:v>20.785976012950002</c:v>
                </c:pt>
                <c:pt idx="52">
                  <c:v>20.929818600700901</c:v>
                </c:pt>
                <c:pt idx="53">
                  <c:v>21.091172239485999</c:v>
                </c:pt>
                <c:pt idx="54">
                  <c:v>21.272189043499999</c:v>
                </c:pt>
                <c:pt idx="55">
                  <c:v>21.475276541778001</c:v>
                </c:pt>
                <c:pt idx="56">
                  <c:v>21.703134173143098</c:v>
                </c:pt>
                <c:pt idx="57">
                  <c:v>21.958819934862699</c:v>
                </c:pt>
                <c:pt idx="58">
                  <c:v>22.245724794695501</c:v>
                </c:pt>
                <c:pt idx="59">
                  <c:v>22.567256286177798</c:v>
                </c:pt>
                <c:pt idx="60">
                  <c:v>22.927006997332999</c:v>
                </c:pt>
                <c:pt idx="61">
                  <c:v>23.3309440894961</c:v>
                </c:pt>
                <c:pt idx="62">
                  <c:v>23.790452997093698</c:v>
                </c:pt>
                <c:pt idx="63">
                  <c:v>24.320990624530801</c:v>
                </c:pt>
                <c:pt idx="64">
                  <c:v>24.932274151028899</c:v>
                </c:pt>
                <c:pt idx="65">
                  <c:v>25.613530342696102</c:v>
                </c:pt>
                <c:pt idx="66">
                  <c:v>26.325351905397898</c:v>
                </c:pt>
                <c:pt idx="67">
                  <c:v>27.009024600933898</c:v>
                </c:pt>
                <c:pt idx="68">
                  <c:v>27.610172786115101</c:v>
                </c:pt>
                <c:pt idx="69">
                  <c:v>28.099366058936901</c:v>
                </c:pt>
                <c:pt idx="70">
                  <c:v>28.476597932046499</c:v>
                </c:pt>
                <c:pt idx="71">
                  <c:v>28.762689352674801</c:v>
                </c:pt>
                <c:pt idx="72">
                  <c:v>28.988322332656601</c:v>
                </c:pt>
                <c:pt idx="73">
                  <c:v>29.187530848726801</c:v>
                </c:pt>
                <c:pt idx="74">
                  <c:v>29.396763662626999</c:v>
                </c:pt>
                <c:pt idx="75">
                  <c:v>29.658331758377098</c:v>
                </c:pt>
                <c:pt idx="76">
                  <c:v>30.027384813862302</c:v>
                </c:pt>
                <c:pt idx="77">
                  <c:v>30.582743240919701</c:v>
                </c:pt>
                <c:pt idx="78">
                  <c:v>31.443180596869901</c:v>
                </c:pt>
                <c:pt idx="79">
                  <c:v>32.792073836008399</c:v>
                </c:pt>
                <c:pt idx="80">
                  <c:v>34.914875554396801</c:v>
                </c:pt>
              </c:numCache>
            </c:numRef>
          </c:xVal>
          <c:yVal>
            <c:numRef>
              <c:f>'Fig.18(d)'!$N$36:$N$116</c:f>
              <c:numCache>
                <c:formatCode>General</c:formatCode>
                <c:ptCount val="81"/>
                <c:pt idx="0">
                  <c:v>1.8988591304389801E-2</c:v>
                </c:pt>
                <c:pt idx="1">
                  <c:v>2.3441488511707999E-2</c:v>
                </c:pt>
                <c:pt idx="2">
                  <c:v>2.8990739408455899E-2</c:v>
                </c:pt>
                <c:pt idx="3">
                  <c:v>3.5913282000842102E-2</c:v>
                </c:pt>
                <c:pt idx="4">
                  <c:v>4.4556887767733699E-2</c:v>
                </c:pt>
                <c:pt idx="5">
                  <c:v>5.5358369839236803E-2</c:v>
                </c:pt>
                <c:pt idx="6">
                  <c:v>6.8866463999814498E-2</c:v>
                </c:pt>
                <c:pt idx="7">
                  <c:v>8.5770561973753698E-2</c:v>
                </c:pt>
                <c:pt idx="8">
                  <c:v>0.106936752943129</c:v>
                </c:pt>
                <c:pt idx="9">
                  <c:v>0.13345294880647501</c:v>
                </c:pt>
                <c:pt idx="10">
                  <c:v>0.166685214212349</c:v>
                </c:pt>
                <c:pt idx="11">
                  <c:v>0.20834774450249799</c:v>
                </c:pt>
                <c:pt idx="12">
                  <c:v>0.26058911610471702</c:v>
                </c:pt>
                <c:pt idx="13">
                  <c:v>0.32609721870296099</c:v>
                </c:pt>
                <c:pt idx="14">
                  <c:v>0.40822413352727299</c:v>
                </c:pt>
                <c:pt idx="15">
                  <c:v>0.51112907116569595</c:v>
                </c:pt>
                <c:pt idx="16">
                  <c:v>0.63993021220068103</c:v>
                </c:pt>
                <c:pt idx="17">
                  <c:v>0.80084088452331703</c:v>
                </c:pt>
                <c:pt idx="18">
                  <c:v>1.00123465461546</c:v>
                </c:pt>
                <c:pt idx="19">
                  <c:v>1.2495253108772899</c:v>
                </c:pt>
                <c:pt idx="20">
                  <c:v>1.5546436862680999</c:v>
                </c:pt>
                <c:pt idx="21">
                  <c:v>1.92472774039672</c:v>
                </c:pt>
                <c:pt idx="22">
                  <c:v>2.3644325700145901</c:v>
                </c:pt>
                <c:pt idx="23">
                  <c:v>2.8701550678265701</c:v>
                </c:pt>
                <c:pt idx="24">
                  <c:v>3.4228982379686599</c:v>
                </c:pt>
                <c:pt idx="25">
                  <c:v>3.9803323111159301</c:v>
                </c:pt>
                <c:pt idx="26">
                  <c:v>4.4734353719479198</c:v>
                </c:pt>
                <c:pt idx="27">
                  <c:v>4.8166504142251201</c:v>
                </c:pt>
                <c:pt idx="28">
                  <c:v>4.9363322417275102</c:v>
                </c:pt>
                <c:pt idx="29">
                  <c:v>4.80548353394048</c:v>
                </c:pt>
                <c:pt idx="30">
                  <c:v>4.4585251002866304</c:v>
                </c:pt>
                <c:pt idx="31">
                  <c:v>3.9728035008568199</c:v>
                </c:pt>
                <c:pt idx="32">
                  <c:v>3.4333124830141601</c:v>
                </c:pt>
                <c:pt idx="33">
                  <c:v>2.9062678881415001</c:v>
                </c:pt>
                <c:pt idx="34">
                  <c:v>2.4310754459813602</c:v>
                </c:pt>
                <c:pt idx="35">
                  <c:v>2.02470124801326</c:v>
                </c:pt>
                <c:pt idx="36">
                  <c:v>1.6897156173193499</c:v>
                </c:pt>
                <c:pt idx="37">
                  <c:v>1.42117390524062</c:v>
                </c:pt>
                <c:pt idx="38">
                  <c:v>1.21110921377827</c:v>
                </c:pt>
                <c:pt idx="39">
                  <c:v>1.05102024197345</c:v>
                </c:pt>
                <c:pt idx="40">
                  <c:v>0.93306246060396603</c:v>
                </c:pt>
                <c:pt idx="41">
                  <c:v>0.85051095311478697</c:v>
                </c:pt>
                <c:pt idx="42">
                  <c:v>0.79785502895869298</c:v>
                </c:pt>
                <c:pt idx="43">
                  <c:v>0.77072694056763302</c:v>
                </c:pt>
                <c:pt idx="44">
                  <c:v>0.76576959249849297</c:v>
                </c:pt>
                <c:pt idx="45">
                  <c:v>0.78049378726739005</c:v>
                </c:pt>
                <c:pt idx="46">
                  <c:v>0.81314714133547195</c:v>
                </c:pt>
                <c:pt idx="47">
                  <c:v>0.86260271495223695</c:v>
                </c:pt>
                <c:pt idx="48">
                  <c:v>0.92826881454920895</c:v>
                </c:pt>
                <c:pt idx="49">
                  <c:v>1.0100186218865601</c:v>
                </c:pt>
                <c:pt idx="50">
                  <c:v>1.1081373313007401</c:v>
                </c:pt>
                <c:pt idx="51">
                  <c:v>1.22328434614835</c:v>
                </c:pt>
                <c:pt idx="52">
                  <c:v>1.3564683087690299</c:v>
                </c:pt>
                <c:pt idx="53">
                  <c:v>1.5090331039134599</c:v>
                </c:pt>
                <c:pt idx="54">
                  <c:v>1.68265310116121</c:v>
                </c:pt>
                <c:pt idx="55">
                  <c:v>1.8793369353046201</c:v>
                </c:pt>
                <c:pt idx="56">
                  <c:v>2.1014456709077201</c:v>
                </c:pt>
                <c:pt idx="57">
                  <c:v>2.3516921782973799</c:v>
                </c:pt>
                <c:pt idx="58">
                  <c:v>2.6330547098353798</c:v>
                </c:pt>
                <c:pt idx="59">
                  <c:v>2.9489567128921101</c:v>
                </c:pt>
                <c:pt idx="60">
                  <c:v>3.3043013805527002</c:v>
                </c:pt>
                <c:pt idx="61">
                  <c:v>3.7061156112596798</c:v>
                </c:pt>
                <c:pt idx="62">
                  <c:v>4.1605595641465802</c:v>
                </c:pt>
                <c:pt idx="63">
                  <c:v>4.66587164459985</c:v>
                </c:pt>
                <c:pt idx="64">
                  <c:v>5.2072396166808304</c:v>
                </c:pt>
                <c:pt idx="65">
                  <c:v>5.7622958391215802</c:v>
                </c:pt>
                <c:pt idx="66">
                  <c:v>6.3200000364537496</c:v>
                </c:pt>
                <c:pt idx="67">
                  <c:v>6.9030464896063402</c:v>
                </c:pt>
                <c:pt idx="68">
                  <c:v>7.5769324684809796</c:v>
                </c:pt>
                <c:pt idx="69">
                  <c:v>8.4397260645967904</c:v>
                </c:pt>
                <c:pt idx="70">
                  <c:v>9.6043289446092999</c:v>
                </c:pt>
                <c:pt idx="71">
                  <c:v>11.188003898438</c:v>
                </c:pt>
                <c:pt idx="72">
                  <c:v>13.3134438413633</c:v>
                </c:pt>
                <c:pt idx="73">
                  <c:v>16.117412361165901</c:v>
                </c:pt>
                <c:pt idx="74">
                  <c:v>19.762260257966901</c:v>
                </c:pt>
                <c:pt idx="75">
                  <c:v>24.448097240227298</c:v>
                </c:pt>
                <c:pt idx="76">
                  <c:v>30.425359960601401</c:v>
                </c:pt>
                <c:pt idx="77">
                  <c:v>38.008230526924997</c:v>
                </c:pt>
                <c:pt idx="78">
                  <c:v>47.5892185281119</c:v>
                </c:pt>
                <c:pt idx="79">
                  <c:v>59.6544897794059</c:v>
                </c:pt>
                <c:pt idx="80">
                  <c:v>74.798051620275004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7A3-476C-BF72-DB65ACC7C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valAx>
        <c:axId val="148745728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 i="1"/>
                  <a:t>Z</a:t>
                </a:r>
                <a:r>
                  <a:rPr lang="en-US" sz="1800" b="1" baseline="-25000"/>
                  <a:t>Re</a:t>
                </a:r>
                <a:endParaRPr lang="ja-JP" sz="1800" b="1"/>
              </a:p>
            </c:rich>
          </c:tx>
          <c:layout>
            <c:manualLayout>
              <c:xMode val="edge"/>
              <c:yMode val="edge"/>
              <c:x val="0.51406649616368283"/>
              <c:y val="0.898907103825136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39904"/>
        <c:crossesAt val="0"/>
        <c:crossBetween val="midCat"/>
        <c:majorUnit val="150"/>
        <c:minorUnit val="150"/>
      </c:valAx>
      <c:valAx>
        <c:axId val="148739904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800" b="1" i="1"/>
                  <a:t>−Z</a:t>
                </a:r>
                <a:r>
                  <a:rPr lang="en-US" sz="1800" b="1" i="0" baseline="-25000"/>
                  <a:t>Im</a:t>
                </a:r>
                <a:endParaRPr lang="ja-JP" sz="1800" b="1"/>
              </a:p>
            </c:rich>
          </c:tx>
          <c:layout>
            <c:manualLayout>
              <c:xMode val="edge"/>
              <c:yMode val="edge"/>
              <c:x val="3.5805626598465472E-2"/>
              <c:y val="0.396174863387978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out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ja-JP"/>
          </a:p>
        </c:txPr>
        <c:crossAx val="148745728"/>
        <c:crosses val="autoZero"/>
        <c:crossBetween val="midCat"/>
        <c:majorUnit val="150"/>
        <c:minorUnit val="150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latin typeface="Times New Roman" panose="02020603050405020304" pitchFamily="18" charset="0"/>
          <a:cs typeface="Times New Roman" panose="02020603050405020304" pitchFamily="18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Simulation</a:t>
            </a:r>
            <a:endParaRPr lang="ja-JP" altLang="en-US"/>
          </a:p>
        </c:rich>
      </c:tx>
      <c:layout>
        <c:manualLayout>
          <c:xMode val="edge"/>
          <c:yMode val="edge"/>
          <c:x val="0.43222506393861893"/>
          <c:y val="1.0362694300518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368286445012789"/>
          <c:y val="8.8082901554404139E-2"/>
          <c:w val="0.76726342710997453"/>
          <c:h val="0.7772020725388602"/>
        </c:manualLayout>
      </c:layout>
      <c:scatterChart>
        <c:scatterStyle val="smoothMarker"/>
        <c:varyColors val="0"/>
        <c:ser>
          <c:idx val="1"/>
          <c:order val="0"/>
          <c:tx>
            <c:v>Calc.</c:v>
          </c:tx>
          <c:spPr>
            <a:ln w="19050" cap="rnd">
              <a:solidFill>
                <a:srgbClr val="0000FF">
                  <a:alpha val="30000"/>
                </a:srgbClr>
              </a:solidFill>
              <a:round/>
            </a:ln>
            <a:effectLst>
              <a:glow rad="25400">
                <a:srgbClr val="0000FF">
                  <a:alpha val="30000"/>
                </a:srgbClr>
              </a:glow>
              <a:softEdge rad="0"/>
            </a:effectLst>
          </c:spPr>
          <c:marker>
            <c:symbol val="none"/>
          </c:marker>
          <c:xVal>
            <c:numRef>
              <c:f>template!$M$36:$M$116</c:f>
              <c:numCache>
                <c:formatCode>General</c:formatCode>
                <c:ptCount val="81"/>
                <c:pt idx="0">
                  <c:v>1.19123018546697E-5</c:v>
                </c:pt>
                <c:pt idx="1">
                  <c:v>1.4655528224756E-5</c:v>
                </c:pt>
                <c:pt idx="2">
                  <c:v>1.8030534238715598E-5</c:v>
                </c:pt>
                <c:pt idx="3">
                  <c:v>2.21828505176749E-5</c:v>
                </c:pt>
                <c:pt idx="4">
                  <c:v>2.7291545287438101E-5</c:v>
                </c:pt>
                <c:pt idx="5">
                  <c:v>3.3576960623423897E-5</c:v>
                </c:pt>
                <c:pt idx="6">
                  <c:v>4.1310237085995302E-5</c:v>
                </c:pt>
                <c:pt idx="7">
                  <c:v>5.0825042138276099E-5</c:v>
                </c:pt>
                <c:pt idx="8">
                  <c:v>6.2532015229496595E-5</c:v>
                </c:pt>
                <c:pt idx="9">
                  <c:v>7.6936563311224797E-5</c:v>
                </c:pt>
                <c:pt idx="10">
                  <c:v>9.4660790702992697E-5</c:v>
                </c:pt>
                <c:pt idx="11">
                  <c:v>1.16470534110111E-4</c:v>
                </c:pt>
                <c:pt idx="12">
                  <c:v>1.43308706789058E-4</c:v>
                </c:pt>
                <c:pt idx="13">
                  <c:v>1.76336447696831E-4</c:v>
                </c:pt>
                <c:pt idx="14">
                  <c:v>2.16983937995197E-4</c:v>
                </c:pt>
                <c:pt idx="15">
                  <c:v>2.6701320955124802E-4</c:v>
                </c:pt>
                <c:pt idx="16">
                  <c:v>3.2859585593915998E-4</c:v>
                </c:pt>
                <c:pt idx="17">
                  <c:v>4.0440930315347498E-4</c:v>
                </c:pt>
                <c:pt idx="18">
                  <c:v>4.9775625511753205E-4</c:v>
                </c:pt>
                <c:pt idx="19">
                  <c:v>6.1271316682443195E-4</c:v>
                </c:pt>
                <c:pt idx="20">
                  <c:v>7.5431521038338604E-4</c:v>
                </c:pt>
                <c:pt idx="21">
                  <c:v>9.2878731848850199E-4</c:v>
                </c:pt>
                <c:pt idx="22">
                  <c:v>1.1438337018048301E-3</c:v>
                </c:pt>
                <c:pt idx="23">
                  <c:v>1.4090020054414599E-3</c:v>
                </c:pt>
                <c:pt idx="24">
                  <c:v>1.7361433728324801E-3</c:v>
                </c:pt>
                <c:pt idx="25">
                  <c:v>2.1399966674798499E-3</c:v>
                </c:pt>
                <c:pt idx="26">
                  <c:v>2.6389347536994799E-3</c:v>
                </c:pt>
                <c:pt idx="27">
                  <c:v>3.2559242073902099E-3</c:v>
                </c:pt>
                <c:pt idx="28">
                  <c:v>4.0197688002361403E-3</c:v>
                </c:pt>
                <c:pt idx="29">
                  <c:v>4.9667340450031397E-3</c:v>
                </c:pt>
                <c:pt idx="30">
                  <c:v>6.1426886337011804E-3</c:v>
                </c:pt>
                <c:pt idx="31">
                  <c:v>7.60595407598066E-3</c:v>
                </c:pt>
                <c:pt idx="32">
                  <c:v>9.4311340778084393E-3</c:v>
                </c:pt>
                <c:pt idx="33">
                  <c:v>1.17143116418656E-2</c:v>
                </c:pt>
                <c:pt idx="34">
                  <c:v>1.45801711906274E-2</c:v>
                </c:pt>
                <c:pt idx="35">
                  <c:v>1.8191849272414701E-2</c:v>
                </c:pt>
                <c:pt idx="36">
                  <c:v>2.2764674897300899E-2</c:v>
                </c:pt>
                <c:pt idx="37">
                  <c:v>2.8585477163795898E-2</c:v>
                </c:pt>
                <c:pt idx="38">
                  <c:v>3.6039878430322102E-2</c:v>
                </c:pt>
                <c:pt idx="39">
                  <c:v>4.5651039157507102E-2</c:v>
                </c:pt>
                <c:pt idx="40">
                  <c:v>5.8134772641980401E-2</c:v>
                </c:pt>
                <c:pt idx="41">
                  <c:v>7.4477893532597095E-2</c:v>
                </c:pt>
                <c:pt idx="42">
                  <c:v>9.6049125730328699E-2</c:v>
                </c:pt>
                <c:pt idx="43">
                  <c:v>0.12475468755147499</c:v>
                </c:pt>
                <c:pt idx="44">
                  <c:v>0.16325309617625999</c:v>
                </c:pt>
                <c:pt idx="45">
                  <c:v>0.215243967420609</c:v>
                </c:pt>
                <c:pt idx="46">
                  <c:v>0.28583957592288101</c:v>
                </c:pt>
                <c:pt idx="47">
                  <c:v>0.38200765837989398</c:v>
                </c:pt>
                <c:pt idx="48">
                  <c:v>0.51302544745646095</c:v>
                </c:pt>
                <c:pt idx="49">
                  <c:v>0.690788583810096</c:v>
                </c:pt>
                <c:pt idx="50">
                  <c:v>0.92965855490902205</c:v>
                </c:pt>
                <c:pt idx="51">
                  <c:v>1.2453298895978899</c:v>
                </c:pt>
                <c:pt idx="52">
                  <c:v>1.65208208932298</c:v>
                </c:pt>
                <c:pt idx="53">
                  <c:v>2.15806052974047</c:v>
                </c:pt>
                <c:pt idx="54">
                  <c:v>2.7592986786359801</c:v>
                </c:pt>
                <c:pt idx="55">
                  <c:v>3.43498336081529</c:v>
                </c:pt>
                <c:pt idx="56">
                  <c:v>4.1476537286684803</c:v>
                </c:pt>
                <c:pt idx="57">
                  <c:v>4.8504624409175596</c:v>
                </c:pt>
                <c:pt idx="58">
                  <c:v>5.4991366903728904</c:v>
                </c:pt>
                <c:pt idx="59">
                  <c:v>6.0626045017126504</c:v>
                </c:pt>
                <c:pt idx="60">
                  <c:v>6.5273364566441003</c:v>
                </c:pt>
                <c:pt idx="61">
                  <c:v>6.8950814841061803</c:v>
                </c:pt>
                <c:pt idx="62">
                  <c:v>7.1772009945388904</c:v>
                </c:pt>
                <c:pt idx="63">
                  <c:v>7.3890170065854299</c:v>
                </c:pt>
                <c:pt idx="64">
                  <c:v>7.5459014134966402</c:v>
                </c:pt>
                <c:pt idx="65">
                  <c:v>7.6612666115779504</c:v>
                </c:pt>
                <c:pt idx="66">
                  <c:v>7.7459116655420504</c:v>
                </c:pt>
                <c:pt idx="67">
                  <c:v>7.8081110805162401</c:v>
                </c:pt>
                <c:pt idx="68">
                  <c:v>7.8540112345981496</c:v>
                </c:pt>
                <c:pt idx="69">
                  <c:v>7.8880918986047996</c:v>
                </c:pt>
                <c:pt idx="70">
                  <c:v>7.9135833295117202</c:v>
                </c:pt>
                <c:pt idx="71">
                  <c:v>7.9328035024011703</c:v>
                </c:pt>
                <c:pt idx="72">
                  <c:v>7.9474147945042199</c:v>
                </c:pt>
                <c:pt idx="73">
                  <c:v>7.9586125209024896</c:v>
                </c:pt>
                <c:pt idx="74">
                  <c:v>7.9672604588117899</c:v>
                </c:pt>
                <c:pt idx="75">
                  <c:v>7.9739870291369703</c:v>
                </c:pt>
                <c:pt idx="76">
                  <c:v>7.9792530901100296</c:v>
                </c:pt>
                <c:pt idx="77">
                  <c:v>7.9833995960808197</c:v>
                </c:pt>
                <c:pt idx="78">
                  <c:v>7.9866811195166401</c:v>
                </c:pt>
                <c:pt idx="79">
                  <c:v>7.9892895005957296</c:v>
                </c:pt>
                <c:pt idx="80">
                  <c:v>7.9913706153411104</c:v>
                </c:pt>
              </c:numCache>
            </c:numRef>
          </c:xVal>
          <c:yVal>
            <c:numRef>
              <c:f>template!$N$36:$N$116</c:f>
              <c:numCache>
                <c:formatCode>General</c:formatCode>
                <c:ptCount val="81"/>
                <c:pt idx="0">
                  <c:v>62831.852996589201</c:v>
                </c:pt>
                <c:pt idx="1">
                  <c:v>49909.114842450799</c:v>
                </c:pt>
                <c:pt idx="2">
                  <c:v>39644.219049120198</c:v>
                </c:pt>
                <c:pt idx="3">
                  <c:v>31490.522484687601</c:v>
                </c:pt>
                <c:pt idx="4">
                  <c:v>25013.811074757701</c:v>
                </c:pt>
                <c:pt idx="5">
                  <c:v>19869.176319631999</c:v>
                </c:pt>
                <c:pt idx="6">
                  <c:v>15782.647658997201</c:v>
                </c:pt>
                <c:pt idx="7">
                  <c:v>12536.602540568199</c:v>
                </c:pt>
                <c:pt idx="8">
                  <c:v>9958.1772256350596</c:v>
                </c:pt>
                <c:pt idx="9">
                  <c:v>7910.0611646525404</c:v>
                </c:pt>
                <c:pt idx="10">
                  <c:v>6283.1847098035896</c:v>
                </c:pt>
                <c:pt idx="11">
                  <c:v>4990.9107585684797</c:v>
                </c:pt>
                <c:pt idx="12">
                  <c:v>3964.42101214083</c:v>
                </c:pt>
                <c:pt idx="13">
                  <c:v>3149.05115012939</c:v>
                </c:pt>
                <c:pt idx="14">
                  <c:v>2501.3797562370301</c:v>
                </c:pt>
                <c:pt idx="15">
                  <c:v>1986.9159695973799</c:v>
                </c:pt>
                <c:pt idx="16">
                  <c:v>1578.2627207747601</c:v>
                </c:pt>
                <c:pt idx="17">
                  <c:v>1253.6577380515801</c:v>
                </c:pt>
                <c:pt idx="18">
                  <c:v>995.81462727371604</c:v>
                </c:pt>
                <c:pt idx="19">
                  <c:v>791.00230853725202</c:v>
                </c:pt>
                <c:pt idx="20">
                  <c:v>628.31378637259695</c:v>
                </c:pt>
                <c:pt idx="21">
                  <c:v>499.08531278337102</c:v>
                </c:pt>
                <c:pt idx="22">
                  <c:v>396.43501146826901</c:v>
                </c:pt>
                <c:pt idx="23">
                  <c:v>314.89639330116802</c:v>
                </c:pt>
                <c:pt idx="24">
                  <c:v>250.12724645477999</c:v>
                </c:pt>
                <c:pt idx="25">
                  <c:v>198.67839853345399</c:v>
                </c:pt>
                <c:pt idx="26">
                  <c:v>157.81003649074501</c:v>
                </c:pt>
                <c:pt idx="27">
                  <c:v>125.34580274228701</c:v>
                </c:pt>
                <c:pt idx="28">
                  <c:v>99.556897616855494</c:v>
                </c:pt>
                <c:pt idx="29">
                  <c:v>79.070016251559494</c:v>
                </c:pt>
                <c:pt idx="30">
                  <c:v>62.794217329865099</c:v>
                </c:pt>
                <c:pt idx="31">
                  <c:v>49.862829280185601</c:v>
                </c:pt>
                <c:pt idx="32">
                  <c:v>39.587300393159403</c:v>
                </c:pt>
                <c:pt idx="33">
                  <c:v>31.420535430514601</c:v>
                </c:pt>
                <c:pt idx="34">
                  <c:v>24.927766571701799</c:v>
                </c:pt>
                <c:pt idx="35">
                  <c:v>19.763407897821299</c:v>
                </c:pt>
                <c:pt idx="36">
                  <c:v>15.652661441928499</c:v>
                </c:pt>
                <c:pt idx="37">
                  <c:v>12.376896156707</c:v>
                </c:pt>
                <c:pt idx="38">
                  <c:v>9.7620225170020092</c:v>
                </c:pt>
                <c:pt idx="39">
                  <c:v>7.6692457125642504</c:v>
                </c:pt>
                <c:pt idx="40">
                  <c:v>5.9877082008160896</c:v>
                </c:pt>
                <c:pt idx="41">
                  <c:v>4.6286348711747003</c:v>
                </c:pt>
                <c:pt idx="42">
                  <c:v>3.5206771397787899</c:v>
                </c:pt>
                <c:pt idx="43">
                  <c:v>2.6062210921273601</c:v>
                </c:pt>
                <c:pt idx="44">
                  <c:v>1.8384840473048301</c:v>
                </c:pt>
                <c:pt idx="45">
                  <c:v>1.1792781634418801</c:v>
                </c:pt>
                <c:pt idx="46">
                  <c:v>0.59737310631512996</c:v>
                </c:pt>
                <c:pt idx="47">
                  <c:v>6.744490182316E-2</c:v>
                </c:pt>
                <c:pt idx="48">
                  <c:v>-0.43034799050484801</c:v>
                </c:pt>
                <c:pt idx="49">
                  <c:v>-0.91008450192041701</c:v>
                </c:pt>
                <c:pt idx="50">
                  <c:v>-1.3790476262564499</c:v>
                </c:pt>
                <c:pt idx="51">
                  <c:v>-1.8360682240979</c:v>
                </c:pt>
                <c:pt idx="52">
                  <c:v>-2.2698157346434402</c:v>
                </c:pt>
                <c:pt idx="53">
                  <c:v>-2.6583047279027499</c:v>
                </c:pt>
                <c:pt idx="54">
                  <c:v>-2.9714545165238202</c:v>
                </c:pt>
                <c:pt idx="55">
                  <c:v>-3.17802312034412</c:v>
                </c:pt>
                <c:pt idx="56">
                  <c:v>-3.2558037164094999</c:v>
                </c:pt>
                <c:pt idx="57">
                  <c:v>-3.2006522119118799</c:v>
                </c:pt>
                <c:pt idx="58">
                  <c:v>-3.02905526951765</c:v>
                </c:pt>
                <c:pt idx="59">
                  <c:v>-2.77262097617972</c:v>
                </c:pt>
                <c:pt idx="60">
                  <c:v>-2.4681114694585302</c:v>
                </c:pt>
                <c:pt idx="61">
                  <c:v>-2.1484912049007301</c:v>
                </c:pt>
                <c:pt idx="62">
                  <c:v>-1.8381451458392</c:v>
                </c:pt>
                <c:pt idx="63">
                  <c:v>-1.5521622410581</c:v>
                </c:pt>
                <c:pt idx="64">
                  <c:v>-1.2979640192028601</c:v>
                </c:pt>
                <c:pt idx="65">
                  <c:v>-1.0776323147394</c:v>
                </c:pt>
                <c:pt idx="66">
                  <c:v>-0.89000278262541099</c:v>
                </c:pt>
                <c:pt idx="67">
                  <c:v>-0.732207208466369</c:v>
                </c:pt>
                <c:pt idx="68">
                  <c:v>-0.60067748089964901</c:v>
                </c:pt>
                <c:pt idx="69">
                  <c:v>-0.49173860610661402</c:v>
                </c:pt>
                <c:pt idx="70">
                  <c:v>-0.40192548029458403</c:v>
                </c:pt>
                <c:pt idx="71">
                  <c:v>-0.328128819028352</c:v>
                </c:pt>
                <c:pt idx="72">
                  <c:v>-0.26764229979356702</c:v>
                </c:pt>
                <c:pt idx="73">
                  <c:v>-0.21815644946763299</c:v>
                </c:pt>
                <c:pt idx="74">
                  <c:v>-0.17772651606812001</c:v>
                </c:pt>
                <c:pt idx="75">
                  <c:v>-0.14472988671416701</c:v>
                </c:pt>
                <c:pt idx="76">
                  <c:v>-0.117821514374212</c:v>
                </c:pt>
                <c:pt idx="77">
                  <c:v>-9.5891651254990995E-2</c:v>
                </c:pt>
                <c:pt idx="78">
                  <c:v>-7.8027819192829598E-2</c:v>
                </c:pt>
                <c:pt idx="79">
                  <c:v>-6.3481647640657196E-2</c:v>
                </c:pt>
                <c:pt idx="80">
                  <c:v>-5.1640529925059603E-2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12-499E-B6A2-6D6E9B4C5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45728"/>
        <c:axId val="148739904"/>
      </c:scatterChart>
      <c:valAx>
        <c:axId val="148745728"/>
        <c:scaling>
          <c:orientation val="minMax"/>
          <c:max val="1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000" i="1"/>
                  <a:t>Z</a:t>
                </a:r>
                <a:r>
                  <a:rPr lang="en-US" altLang="ja-JP" sz="2000" i="0" baseline="-25000"/>
                  <a:t>Re</a:t>
                </a:r>
                <a:r>
                  <a:rPr lang="ja-JP" altLang="en-US" sz="2000" baseline="0"/>
                  <a:t> </a:t>
                </a:r>
                <a:r>
                  <a:rPr lang="en-US" altLang="ja-JP" sz="2000" baseline="0"/>
                  <a:t>/ Ω</a:t>
                </a:r>
                <a:endParaRPr lang="ja-JP" sz="2000"/>
              </a:p>
            </c:rich>
          </c:tx>
          <c:layout>
            <c:manualLayout>
              <c:xMode val="edge"/>
              <c:yMode val="edge"/>
              <c:x val="0.47058823529411764"/>
              <c:y val="0.92897658194280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739904"/>
        <c:crosses val="max"/>
        <c:crossBetween val="midCat"/>
        <c:majorUnit val="1"/>
      </c:valAx>
      <c:valAx>
        <c:axId val="148739904"/>
        <c:scaling>
          <c:orientation val="maxMin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2000" i="1"/>
                  <a:t>Z</a:t>
                </a:r>
                <a:r>
                  <a:rPr lang="en-US" altLang="ja-JP" sz="2000" baseline="-25000"/>
                  <a:t>Im</a:t>
                </a:r>
                <a:r>
                  <a:rPr lang="en-US" altLang="ja-JP" sz="2000"/>
                  <a:t> / Ω</a:t>
                </a:r>
                <a:endParaRPr lang="ja-JP" sz="2000"/>
              </a:p>
            </c:rich>
          </c:tx>
          <c:layout>
            <c:manualLayout>
              <c:xMode val="edge"/>
              <c:yMode val="edge"/>
              <c:x val="1.0230179028132993E-2"/>
              <c:y val="0.39896373056994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8745728"/>
        <c:crosses val="autoZero"/>
        <c:crossBetween val="midCat"/>
      </c:valAx>
      <c:spPr>
        <a:noFill/>
        <a:ln w="19050">
          <a:solidFill>
            <a:srgbClr val="000000"/>
          </a:solidFill>
        </a:ln>
        <a:effectLst/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chart" Target="../charts/chart6.xml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253999</xdr:colOff>
      <xdr:row>21</xdr:row>
      <xdr:rowOff>976</xdr:rowOff>
    </xdr:from>
    <xdr:to>
      <xdr:col>11</xdr:col>
      <xdr:colOff>513845</xdr:colOff>
      <xdr:row>24</xdr:row>
      <xdr:rowOff>215176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BFCC8EAC-9AE9-4B8C-B7AE-A8EFE7675212}"/>
            </a:ext>
          </a:extLst>
        </xdr:cNvPr>
        <xdr:cNvSpPr/>
      </xdr:nvSpPr>
      <xdr:spPr>
        <a:xfrm>
          <a:off x="4368799" y="4826976"/>
          <a:ext cx="3130046" cy="900000"/>
        </a:xfrm>
        <a:prstGeom prst="wedgeRoundRectCallout">
          <a:avLst>
            <a:gd name="adj1" fmla="val 43779"/>
            <a:gd name="adj2" fmla="val 85654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Z</a:t>
          </a:r>
          <a:r>
            <a:rPr kumimoji="1" lang="ja-JP" altLang="en-US" sz="1100"/>
            <a:t>（</a:t>
          </a:r>
          <a:r>
            <a:rPr kumimoji="1" lang="en-US" altLang="ja-JP" sz="1100"/>
            <a:t>L</a:t>
          </a:r>
          <a:r>
            <a:rPr kumimoji="1" lang="ja-JP" altLang="en-US" sz="1100"/>
            <a:t>列）は</a:t>
          </a:r>
          <a:r>
            <a:rPr kumimoji="1" lang="en-US" altLang="ja-JP" sz="1100"/>
            <a:t>R</a:t>
          </a:r>
          <a:r>
            <a:rPr kumimoji="1" lang="en-US" altLang="ja-JP" sz="1100" baseline="-25000"/>
            <a:t>s</a:t>
          </a:r>
          <a:r>
            <a:rPr kumimoji="1" lang="en-US" altLang="ja-JP" sz="1100"/>
            <a:t>+R</a:t>
          </a:r>
          <a:r>
            <a:rPr kumimoji="1" lang="en-US" altLang="ja-JP" sz="1100" baseline="-25000"/>
            <a:t>c</a:t>
          </a:r>
          <a:r>
            <a:rPr kumimoji="1" lang="en-US" altLang="ja-JP" sz="1100"/>
            <a:t>//C</a:t>
          </a:r>
          <a:r>
            <a:rPr kumimoji="1" lang="en-US" altLang="ja-JP" sz="1100" baseline="-25000"/>
            <a:t>c</a:t>
          </a:r>
          <a:r>
            <a:rPr kumimoji="1" lang="en-US" altLang="ja-JP" sz="1100"/>
            <a:t>+TLM</a:t>
          </a:r>
          <a:r>
            <a:rPr kumimoji="1" lang="ja-JP" altLang="en-US" sz="1100"/>
            <a:t>（</a:t>
          </a:r>
          <a:r>
            <a:rPr kumimoji="1" lang="en-US" altLang="ja-JP" sz="1100"/>
            <a:t>AH</a:t>
          </a:r>
          <a:r>
            <a:rPr kumimoji="1" lang="ja-JP" altLang="en-US" sz="1100"/>
            <a:t>列）を参照し、</a:t>
          </a:r>
          <a:r>
            <a:rPr kumimoji="1" lang="en-US" altLang="ja-JP" sz="1100"/>
            <a:t>Nyquist Plot</a:t>
          </a:r>
          <a:r>
            <a:rPr kumimoji="1" lang="ja-JP" altLang="en-US" sz="1100"/>
            <a:t>用に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kumimoji="1" lang="en-US" altLang="ja-JP" sz="110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</a:t>
          </a:r>
          <a:r>
            <a:rPr kumimoji="1" lang="ja-JP" altLang="en-US" sz="1100"/>
            <a:t>と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kumimoji="1" lang="en-US" altLang="ja-JP" sz="110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Im[</a:t>
          </a:r>
          <a:r>
            <a:rPr kumimoji="1" lang="ja-JP" altLang="en-US" sz="1100"/>
            <a:t>に分解しています。</a:t>
          </a:r>
          <a:endParaRPr kumimoji="1" lang="en-US" altLang="ja-JP" sz="1100"/>
        </a:p>
      </xdr:txBody>
    </xdr:sp>
    <xdr:clientData/>
  </xdr:twoCellAnchor>
  <xdr:twoCellAnchor>
    <xdr:from>
      <xdr:col>13</xdr:col>
      <xdr:colOff>0</xdr:colOff>
      <xdr:row>21</xdr:row>
      <xdr:rowOff>976</xdr:rowOff>
    </xdr:from>
    <xdr:to>
      <xdr:col>20</xdr:col>
      <xdr:colOff>48400</xdr:colOff>
      <xdr:row>24</xdr:row>
      <xdr:rowOff>215176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27F65A1A-F8CA-46A1-8631-4F5C837DBFFA}"/>
            </a:ext>
          </a:extLst>
        </xdr:cNvPr>
        <xdr:cNvSpPr/>
      </xdr:nvSpPr>
      <xdr:spPr>
        <a:xfrm>
          <a:off x="8305800" y="4801576"/>
          <a:ext cx="3991750" cy="900000"/>
        </a:xfrm>
        <a:prstGeom prst="wedgeRoundRectCallout">
          <a:avLst>
            <a:gd name="adj1" fmla="val -6478"/>
            <a:gd name="adj2" fmla="val 85447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ここには回路に含まれる素子を並べ、各素子の</a:t>
          </a:r>
          <a:r>
            <a:rPr kumimoji="1" lang="en-US" altLang="ja-JP" sz="1100"/>
            <a:t>parameter</a:t>
          </a:r>
          <a:r>
            <a:rPr kumimoji="1" lang="ja-JP" altLang="en-US" sz="1100"/>
            <a:t>から各素子の</a:t>
          </a:r>
          <a:r>
            <a:rPr kumimoji="1" lang="en-US" altLang="ja-JP" sz="1100"/>
            <a:t>impedance</a:t>
          </a:r>
          <a:r>
            <a:rPr kumimoji="1" lang="ja-JP" altLang="en-US" sz="1100"/>
            <a:t>を計算しています。接触抵抗に当たる</a:t>
          </a:r>
          <a:r>
            <a:rPr kumimoji="1" lang="en-US" altLang="ja-JP" sz="1100"/>
            <a:t>R</a:t>
          </a:r>
          <a:r>
            <a:rPr kumimoji="1" lang="en-US" altLang="ja-JP" sz="1100" baseline="-25000"/>
            <a:t>c</a:t>
          </a:r>
          <a:r>
            <a:rPr kumimoji="1" lang="en-US" altLang="ja-JP" sz="1100"/>
            <a:t>//C</a:t>
          </a:r>
          <a:r>
            <a:rPr kumimoji="1" lang="en-US" altLang="ja-JP" sz="1100" baseline="-25000"/>
            <a:t>c</a:t>
          </a:r>
          <a:r>
            <a:rPr kumimoji="1" lang="ja-JP" altLang="en-US" sz="1100"/>
            <a:t>のみ予め並列回路として計算しています。</a:t>
          </a:r>
          <a:endParaRPr kumimoji="1" lang="en-US" altLang="ja-JP" sz="1100"/>
        </a:p>
      </xdr:txBody>
    </xdr:sp>
    <xdr:clientData/>
  </xdr:twoCellAnchor>
  <xdr:twoCellAnchor>
    <xdr:from>
      <xdr:col>20</xdr:col>
      <xdr:colOff>253999</xdr:colOff>
      <xdr:row>21</xdr:row>
      <xdr:rowOff>976</xdr:rowOff>
    </xdr:from>
    <xdr:to>
      <xdr:col>28</xdr:col>
      <xdr:colOff>239399</xdr:colOff>
      <xdr:row>24</xdr:row>
      <xdr:rowOff>215176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25FC9270-D6D5-4CFC-AE04-7171BB3B44EC}"/>
            </a:ext>
          </a:extLst>
        </xdr:cNvPr>
        <xdr:cNvSpPr/>
      </xdr:nvSpPr>
      <xdr:spPr>
        <a:xfrm>
          <a:off x="12242799" y="4801576"/>
          <a:ext cx="5040000" cy="900000"/>
        </a:xfrm>
        <a:prstGeom prst="wedgeRoundRectCallout">
          <a:avLst>
            <a:gd name="adj1" fmla="val 1496"/>
            <a:gd name="adj2" fmla="val 101465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z</a:t>
          </a:r>
          <a:r>
            <a:rPr kumimoji="1" lang="en-US" altLang="ja-JP" sz="1100" baseline="-25000"/>
            <a:t>A</a:t>
          </a:r>
          <a:r>
            <a:rPr kumimoji="1" lang="ja-JP" altLang="en-US" sz="1100" baseline="0"/>
            <a:t>（</a:t>
          </a:r>
          <a:r>
            <a:rPr kumimoji="1" lang="en-US" altLang="ja-JP" sz="1100" baseline="0"/>
            <a:t>W</a:t>
          </a:r>
          <a:r>
            <a:rPr kumimoji="1" lang="ja-JP" altLang="en-US" sz="1100" baseline="0"/>
            <a:t>列）</a:t>
          </a:r>
          <a:r>
            <a:rPr kumimoji="1" lang="ja-JP" altLang="en-US" sz="1100"/>
            <a:t>は</a:t>
          </a:r>
          <a:r>
            <a:rPr kumimoji="1" lang="en-US" altLang="ja-JP" sz="1100"/>
            <a:t>r</a:t>
          </a:r>
          <a:r>
            <a:rPr kumimoji="1" lang="en-US" altLang="ja-JP" sz="1100" baseline="-25000"/>
            <a:t>ion</a:t>
          </a:r>
          <a:r>
            <a:rPr kumimoji="1" lang="ja-JP" altLang="en-US" sz="1100" baseline="0"/>
            <a:t>素子</a:t>
          </a:r>
          <a:r>
            <a:rPr kumimoji="1" lang="ja-JP" altLang="en-US" sz="1100"/>
            <a:t>（</a:t>
          </a:r>
          <a:r>
            <a:rPr kumimoji="1" lang="en-US" altLang="ja-JP" sz="1100"/>
            <a:t>T</a:t>
          </a:r>
          <a:r>
            <a:rPr kumimoji="1" lang="ja-JP" altLang="en-US" sz="1100"/>
            <a:t>列）、</a:t>
          </a:r>
          <a:r>
            <a:rPr kumimoji="1" lang="en-US" altLang="ja-JP" sz="1100"/>
            <a:t>z</a:t>
          </a:r>
          <a:r>
            <a:rPr kumimoji="1" lang="en-US" altLang="ja-JP" sz="1100" baseline="-25000"/>
            <a:t>B</a:t>
          </a:r>
          <a:r>
            <a:rPr kumimoji="1" lang="ja-JP" altLang="en-US" sz="1100" baseline="0"/>
            <a:t>（</a:t>
          </a:r>
          <a:r>
            <a:rPr kumimoji="1" lang="en-US" altLang="ja-JP" sz="1100" baseline="0"/>
            <a:t>X</a:t>
          </a:r>
          <a:r>
            <a:rPr kumimoji="1" lang="ja-JP" altLang="en-US" sz="1100" baseline="0"/>
            <a:t>列）</a:t>
          </a:r>
          <a:r>
            <a:rPr kumimoji="1" lang="ja-JP" altLang="en-US" sz="1100"/>
            <a:t>の列は</a:t>
          </a:r>
          <a:r>
            <a:rPr kumimoji="1" lang="en-US" altLang="ja-JP" sz="1100"/>
            <a:t>c</a:t>
          </a:r>
          <a:r>
            <a:rPr kumimoji="1" lang="en-US" altLang="ja-JP" sz="1100" baseline="-25000"/>
            <a:t>dl</a:t>
          </a:r>
          <a:r>
            <a:rPr kumimoji="1" lang="ja-JP" altLang="en-US" sz="1100" baseline="0"/>
            <a:t>素子（</a:t>
          </a:r>
          <a:r>
            <a:rPr kumimoji="1" lang="en-US" altLang="ja-JP" sz="1100" baseline="0"/>
            <a:t>U</a:t>
          </a:r>
          <a:r>
            <a:rPr kumimoji="1" lang="ja-JP" altLang="en-US" sz="1100"/>
            <a:t>列）を参照しており、さらに長さ</a:t>
          </a:r>
          <a:r>
            <a:rPr kumimoji="1" lang="en-US" altLang="ja-JP" sz="1100"/>
            <a:t>L</a:t>
          </a:r>
          <a:r>
            <a:rPr kumimoji="1" lang="ja-JP" altLang="en-US" sz="1100"/>
            <a:t>を</a:t>
          </a:r>
          <a:r>
            <a:rPr kumimoji="1" lang="en-US" altLang="ja-JP" sz="1100"/>
            <a:t>parameter</a:t>
          </a:r>
          <a:r>
            <a:rPr kumimoji="1" lang="ja-JP" altLang="en-US" sz="1100"/>
            <a:t>として与えています。</a:t>
          </a:r>
          <a:r>
            <a:rPr kumimoji="1" lang="en-US" altLang="ja-JP" sz="1100"/>
            <a:t>TLM</a:t>
          </a:r>
          <a:r>
            <a:rPr kumimoji="1" lang="ja-JP" altLang="en-US" sz="1100"/>
            <a:t>の列が</a:t>
          </a:r>
          <a:r>
            <a:rPr kumimoji="1" lang="en-US" altLang="ja-JP" sz="1100"/>
            <a:t>impedance</a:t>
          </a:r>
          <a:r>
            <a:rPr kumimoji="1" lang="ja-JP" altLang="en-US" sz="1100"/>
            <a:t>の計算結果になります。間の文字がグレーの部分は途中計算です。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0</xdr:colOff>
      <xdr:row>21</xdr:row>
      <xdr:rowOff>976</xdr:rowOff>
    </xdr:from>
    <xdr:to>
      <xdr:col>5</xdr:col>
      <xdr:colOff>496800</xdr:colOff>
      <xdr:row>24</xdr:row>
      <xdr:rowOff>215176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0085534A-9291-4D76-9DDB-A2FC17EC36CA}"/>
            </a:ext>
          </a:extLst>
        </xdr:cNvPr>
        <xdr:cNvSpPr/>
      </xdr:nvSpPr>
      <xdr:spPr>
        <a:xfrm>
          <a:off x="685800" y="4826976"/>
          <a:ext cx="3240000" cy="900000"/>
        </a:xfrm>
        <a:prstGeom prst="wedgeRoundRectCallout">
          <a:avLst>
            <a:gd name="adj1" fmla="val 66185"/>
            <a:gd name="adj2" fmla="val 85286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周波数</a:t>
          </a:r>
          <a:r>
            <a:rPr kumimoji="1" lang="en-US" altLang="ja-JP" sz="1100"/>
            <a:t>(f/Hz)</a:t>
          </a:r>
          <a:r>
            <a:rPr kumimoji="1" lang="ja-JP" altLang="en-US" sz="1100"/>
            <a:t>の対数の開始値と間隔を指定し、</a:t>
          </a:r>
          <a:r>
            <a:rPr kumimoji="1" lang="en-US" altLang="ja-JP" sz="1100"/>
            <a:t>impedance</a:t>
          </a:r>
          <a:r>
            <a:rPr kumimoji="1" lang="ja-JP" altLang="en-US" sz="1100"/>
            <a:t>の</a:t>
          </a:r>
          <a:r>
            <a:rPr kumimoji="1" lang="en-US" altLang="ja-JP" sz="1100"/>
            <a:t>simulation</a:t>
          </a:r>
          <a:r>
            <a:rPr kumimoji="1" lang="ja-JP" altLang="en-US" sz="1100"/>
            <a:t>のための角周波数</a:t>
          </a:r>
          <a:r>
            <a:rPr kumimoji="1" lang="en-US" altLang="ja-JP" sz="1100" i="1"/>
            <a:t>ω</a:t>
          </a:r>
          <a:r>
            <a:rPr kumimoji="1" lang="ja-JP" altLang="en-US" sz="1100" i="0"/>
            <a:t>を出力しています。</a:t>
          </a:r>
          <a:endParaRPr kumimoji="1" lang="en-US" altLang="ja-JP" sz="1100"/>
        </a:p>
      </xdr:txBody>
    </xdr:sp>
    <xdr:clientData/>
  </xdr:twoCellAnchor>
  <xdr:twoCellAnchor>
    <xdr:from>
      <xdr:col>29</xdr:col>
      <xdr:colOff>253999</xdr:colOff>
      <xdr:row>21</xdr:row>
      <xdr:rowOff>975</xdr:rowOff>
    </xdr:from>
    <xdr:to>
      <xdr:col>35</xdr:col>
      <xdr:colOff>602799</xdr:colOff>
      <xdr:row>24</xdr:row>
      <xdr:rowOff>215175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133D777F-4326-4296-B6D6-F60E7670E0F5}"/>
            </a:ext>
          </a:extLst>
        </xdr:cNvPr>
        <xdr:cNvSpPr/>
      </xdr:nvSpPr>
      <xdr:spPr>
        <a:xfrm>
          <a:off x="18243549" y="4801575"/>
          <a:ext cx="3600000" cy="900000"/>
        </a:xfrm>
        <a:prstGeom prst="wedgeRoundRectCallout">
          <a:avLst>
            <a:gd name="adj1" fmla="val 10995"/>
            <a:gd name="adj2" fmla="val 110148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EDLC</a:t>
          </a:r>
          <a:r>
            <a:rPr kumimoji="1" lang="ja-JP" altLang="en-US" sz="1100"/>
            <a:t>の等価回路の</a:t>
          </a:r>
          <a:r>
            <a:rPr kumimoji="1" lang="en-US" altLang="ja-JP" sz="1100"/>
            <a:t>impedance</a:t>
          </a:r>
          <a:r>
            <a:rPr kumimoji="1" lang="ja-JP" altLang="en-US" sz="1100"/>
            <a:t>を計算しています。</a:t>
          </a:r>
          <a:endParaRPr kumimoji="1" lang="en-US" altLang="ja-JP" sz="1100"/>
        </a:p>
        <a:p>
          <a:pPr algn="l"/>
          <a:r>
            <a:rPr kumimoji="1" lang="en-US" altLang="ja-JP" sz="1100"/>
            <a:t>R</a:t>
          </a:r>
          <a:r>
            <a:rPr kumimoji="1" lang="en-US" altLang="ja-JP" sz="1100" baseline="-25000"/>
            <a:t>s</a:t>
          </a:r>
          <a:r>
            <a:rPr kumimoji="1" lang="en-US" altLang="ja-JP" sz="1100"/>
            <a:t>, R</a:t>
          </a:r>
          <a:r>
            <a:rPr kumimoji="1" lang="en-US" altLang="ja-JP" sz="1100" baseline="-25000"/>
            <a:t>c</a:t>
          </a:r>
          <a:r>
            <a:rPr kumimoji="1" lang="en-US" altLang="ja-JP" sz="1100"/>
            <a:t>//C</a:t>
          </a:r>
          <a:r>
            <a:rPr kumimoji="1" lang="en-US" altLang="ja-JP" sz="1100" baseline="-25000"/>
            <a:t>c</a:t>
          </a:r>
          <a:r>
            <a:rPr kumimoji="1" lang="en-US" altLang="ja-JP" sz="1100"/>
            <a:t>, TLM</a:t>
          </a:r>
          <a:r>
            <a:rPr kumimoji="1" lang="ja-JP" altLang="en-US" sz="1100"/>
            <a:t>の</a:t>
          </a:r>
          <a:r>
            <a:rPr kumimoji="1" lang="en-US" altLang="ja-JP" sz="1100"/>
            <a:t>impedance</a:t>
          </a:r>
          <a:r>
            <a:rPr kumimoji="1" lang="ja-JP" altLang="en-US" sz="1100"/>
            <a:t>を足し合わせて（直列に繋いで）います。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16</xdr:col>
      <xdr:colOff>88900</xdr:colOff>
      <xdr:row>20</xdr:row>
      <xdr:rowOff>76200</xdr:rowOff>
    </xdr:to>
    <xdr:graphicFrame macro="">
      <xdr:nvGraphicFramePr>
        <xdr:cNvPr id="86" name="グラフ 85">
          <a:extLst>
            <a:ext uri="{FF2B5EF4-FFF2-40B4-BE49-F238E27FC236}">
              <a16:creationId xmlns:a16="http://schemas.microsoft.com/office/drawing/2014/main" id="{605A9F87-5BB3-43A3-A6E2-217D0AB5B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14</xdr:row>
      <xdr:rowOff>0</xdr:rowOff>
    </xdr:from>
    <xdr:to>
      <xdr:col>23</xdr:col>
      <xdr:colOff>164190</xdr:colOff>
      <xdr:row>16</xdr:row>
      <xdr:rowOff>69412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8" name="テキスト ボックス 55">
              <a:extLst>
                <a:ext uri="{FF2B5EF4-FFF2-40B4-BE49-F238E27FC236}">
                  <a16:creationId xmlns:a16="http://schemas.microsoft.com/office/drawing/2014/main" id="{D9E7E71E-CAD3-4D33-BE9E-1DF2B7482DBB}"/>
                </a:ext>
              </a:extLst>
            </xdr:cNvPr>
            <xdr:cNvSpPr txBox="1"/>
          </xdr:nvSpPr>
          <xdr:spPr>
            <a:xfrm>
              <a:off x="11988800" y="32004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B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138" name="テキスト ボックス 55">
              <a:extLst>
                <a:ext uri="{FF2B5EF4-FFF2-40B4-BE49-F238E27FC236}">
                  <a16:creationId xmlns:a16="http://schemas.microsoft.com/office/drawing/2014/main" id="{D9E7E71E-CAD3-4D33-BE9E-1DF2B7482DBB}"/>
                </a:ext>
              </a:extLst>
            </xdr:cNvPr>
            <xdr:cNvSpPr txBox="1"/>
          </xdr:nvSpPr>
          <xdr:spPr>
            <a:xfrm>
              <a:off x="11988800" y="32004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  coth⁡〖√(𝑧_A/𝑧_B ) 𝐿〗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16</xdr:col>
      <xdr:colOff>0</xdr:colOff>
      <xdr:row>0</xdr:row>
      <xdr:rowOff>228599</xdr:rowOff>
    </xdr:from>
    <xdr:to>
      <xdr:col>24</xdr:col>
      <xdr:colOff>345400</xdr:colOff>
      <xdr:row>4</xdr:row>
      <xdr:rowOff>142199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E1225F15-374B-4F6F-B619-18BC3A43948F}"/>
            </a:ext>
          </a:extLst>
        </xdr:cNvPr>
        <xdr:cNvSpPr/>
      </xdr:nvSpPr>
      <xdr:spPr>
        <a:xfrm>
          <a:off x="9245600" y="228599"/>
          <a:ext cx="5400000" cy="8280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Fig. 15(d)</a:t>
          </a:r>
          <a:r>
            <a:rPr kumimoji="1" lang="ja-JP" altLang="en-US" sz="1100"/>
            <a:t>に示されている</a:t>
          </a:r>
          <a:r>
            <a:rPr kumimoji="1" lang="en-US" altLang="ja-JP" sz="1100"/>
            <a:t>EDLC</a:t>
          </a:r>
          <a:r>
            <a:rPr kumimoji="1" lang="ja-JP" altLang="en-US" sz="1100"/>
            <a:t>の等価回路を</a:t>
          </a:r>
          <a:r>
            <a:rPr kumimoji="1" lang="en-US" altLang="ja-JP" sz="1100"/>
            <a:t>simulate</a:t>
          </a:r>
          <a:r>
            <a:rPr kumimoji="1" lang="ja-JP" altLang="en-US" sz="1100"/>
            <a:t>した</a:t>
          </a:r>
          <a:r>
            <a:rPr kumimoji="1" lang="en-US" altLang="ja-JP" sz="1100"/>
            <a:t>Nyquist plot</a:t>
          </a:r>
          <a:r>
            <a:rPr kumimoji="1" lang="ja-JP" altLang="en-US" sz="1100"/>
            <a:t>（</a:t>
          </a:r>
          <a:r>
            <a:rPr kumimoji="1" lang="en-US" altLang="ja-JP" sz="1100"/>
            <a:t>Fig. 15(e)</a:t>
          </a:r>
          <a:r>
            <a:rPr kumimoji="1" lang="ja-JP" altLang="en-US" sz="1100"/>
            <a:t>の赤線に相当 ）です。下図の伝送線モデル内の素子</a:t>
          </a:r>
          <a:r>
            <a:rPr kumimoji="1" lang="en-US" altLang="ja-JP" sz="1100"/>
            <a:t>r</a:t>
          </a:r>
          <a:r>
            <a:rPr kumimoji="1" lang="en-US" altLang="ja-JP" sz="1100" baseline="-25000"/>
            <a:t>ion</a:t>
          </a:r>
          <a:r>
            <a:rPr kumimoji="1" lang="en-US" altLang="ja-JP" sz="1100"/>
            <a:t>, c</a:t>
          </a:r>
          <a:r>
            <a:rPr kumimoji="1" lang="en-US" altLang="ja-JP" sz="1100" baseline="-25000"/>
            <a:t>dl</a:t>
          </a:r>
          <a:r>
            <a:rPr kumimoji="1" lang="ja-JP" altLang="en-US" sz="1100"/>
            <a:t>と長さ</a:t>
          </a:r>
          <a:r>
            <a:rPr kumimoji="1" lang="en-US" altLang="ja-JP" sz="1100"/>
            <a:t>L</a:t>
          </a:r>
          <a:r>
            <a:rPr kumimoji="1" lang="ja-JP" altLang="en-US" sz="1100"/>
            <a:t>を変更すると</a:t>
          </a:r>
          <a:r>
            <a:rPr kumimoji="1" lang="en-US" altLang="ja-JP" sz="1100"/>
            <a:t>45°</a:t>
          </a:r>
          <a:r>
            <a:rPr kumimoji="1" lang="ja-JP" altLang="en-US" sz="1100"/>
            <a:t>の傾き以降の部分がどう変化するか確認することができます。</a:t>
          </a:r>
        </a:p>
      </xdr:txBody>
    </xdr:sp>
    <xdr:clientData/>
  </xdr:twoCellAnchor>
  <xdr:twoCellAnchor editAs="oneCell">
    <xdr:from>
      <xdr:col>17</xdr:col>
      <xdr:colOff>0</xdr:colOff>
      <xdr:row>5</xdr:row>
      <xdr:rowOff>0</xdr:rowOff>
    </xdr:from>
    <xdr:to>
      <xdr:col>20</xdr:col>
      <xdr:colOff>19050</xdr:colOff>
      <xdr:row>11</xdr:row>
      <xdr:rowOff>6350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7C2A5E6E-0D37-48C7-B06B-1B5CA4DE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1400" y="1143000"/>
          <a:ext cx="2076450" cy="137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19</xdr:col>
      <xdr:colOff>134243</xdr:colOff>
      <xdr:row>17</xdr:row>
      <xdr:rowOff>161657</xdr:rowOff>
    </xdr:to>
    <xdr:pic>
      <xdr:nvPicPr>
        <xdr:cNvPr id="81" name="図 80">
          <a:extLst>
            <a:ext uri="{FF2B5EF4-FFF2-40B4-BE49-F238E27FC236}">
              <a16:creationId xmlns:a16="http://schemas.microsoft.com/office/drawing/2014/main" id="{F55D6EF5-7716-4FAC-8A31-5EACC1228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31400" y="2743200"/>
          <a:ext cx="1505843" cy="130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650631</xdr:colOff>
      <xdr:row>20</xdr:row>
      <xdr:rowOff>228599</xdr:rowOff>
    </xdr:from>
    <xdr:to>
      <xdr:col>23</xdr:col>
      <xdr:colOff>162231</xdr:colOff>
      <xdr:row>24</xdr:row>
      <xdr:rowOff>214199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653BC1D9-4367-49AC-A7D4-5F65791D82BF}"/>
            </a:ext>
          </a:extLst>
        </xdr:cNvPr>
        <xdr:cNvSpPr/>
      </xdr:nvSpPr>
      <xdr:spPr>
        <a:xfrm>
          <a:off x="8016631" y="4800599"/>
          <a:ext cx="5760000" cy="900000"/>
        </a:xfrm>
        <a:prstGeom prst="wedgeRoundRectCallout">
          <a:avLst>
            <a:gd name="adj1" fmla="val 11480"/>
            <a:gd name="adj2" fmla="val 84291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多くの場合、活性炭等の多孔質電極の孔の長さ</a:t>
          </a:r>
          <a:r>
            <a:rPr kumimoji="1" lang="en-US" altLang="ja-JP" sz="1100"/>
            <a:t>L</a:t>
          </a:r>
          <a:r>
            <a:rPr kumimoji="1" lang="ja-JP" altLang="en-US" sz="1100"/>
            <a:t>が不明です。このような場合、長さ</a:t>
          </a:r>
          <a:r>
            <a:rPr kumimoji="1" lang="en-US" altLang="ja-JP" sz="1100"/>
            <a:t>L</a:t>
          </a:r>
          <a:r>
            <a:rPr kumimoji="1" lang="ja-JP" altLang="en-US" sz="1100"/>
            <a:t>を素子に含めたものを</a:t>
          </a:r>
          <a:r>
            <a:rPr kumimoji="1" lang="en-US" altLang="ja-JP" sz="1100"/>
            <a:t>TLM</a:t>
          </a:r>
          <a:r>
            <a:rPr kumimoji="1" lang="ja-JP" altLang="en-US" sz="1100"/>
            <a:t>のパラメーターとして用いることで、</a:t>
          </a:r>
          <a:r>
            <a:rPr kumimoji="1" lang="en-US" altLang="ja-JP" sz="1100"/>
            <a:t>L</a:t>
          </a:r>
          <a:r>
            <a:rPr kumimoji="1" lang="ja-JP" altLang="en-US" sz="1100"/>
            <a:t>の値を意識することなく、数学的には等価な</a:t>
          </a:r>
          <a:r>
            <a:rPr kumimoji="1" lang="en-US" altLang="ja-JP" sz="1100"/>
            <a:t>simulation</a:t>
          </a:r>
          <a:r>
            <a:rPr kumimoji="1" lang="ja-JP" altLang="en-US" sz="1100"/>
            <a:t>を行うことができます。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495300</xdr:colOff>
      <xdr:row>32</xdr:row>
      <xdr:rowOff>76200</xdr:rowOff>
    </xdr:from>
    <xdr:to>
      <xdr:col>5</xdr:col>
      <xdr:colOff>254000</xdr:colOff>
      <xdr:row>33</xdr:row>
      <xdr:rowOff>215177</xdr:rowOff>
    </xdr:to>
    <xdr:sp macro="" textlink="">
      <xdr:nvSpPr>
        <xdr:cNvPr id="19" name="吹き出し: 角を丸めた四角形 18">
          <a:extLst>
            <a:ext uri="{FF2B5EF4-FFF2-40B4-BE49-F238E27FC236}">
              <a16:creationId xmlns:a16="http://schemas.microsoft.com/office/drawing/2014/main" id="{1E14EB38-5CBA-4B3B-A7C8-940DEACA0048}"/>
            </a:ext>
          </a:extLst>
        </xdr:cNvPr>
        <xdr:cNvSpPr/>
      </xdr:nvSpPr>
      <xdr:spPr>
        <a:xfrm>
          <a:off x="1181100" y="7467600"/>
          <a:ext cx="2501900" cy="367577"/>
        </a:xfrm>
        <a:prstGeom prst="wedgeRoundRectCallout">
          <a:avLst>
            <a:gd name="adj1" fmla="val -48989"/>
            <a:gd name="adj2" fmla="val 122803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ここに実験値を貼り付けています。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3</xdr:col>
      <xdr:colOff>0</xdr:colOff>
      <xdr:row>20</xdr:row>
      <xdr:rowOff>228599</xdr:rowOff>
    </xdr:from>
    <xdr:to>
      <xdr:col>8</xdr:col>
      <xdr:colOff>242800</xdr:colOff>
      <xdr:row>24</xdr:row>
      <xdr:rowOff>214199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88FD6A5A-5B20-43BA-AFC3-03F985643A91}"/>
            </a:ext>
          </a:extLst>
        </xdr:cNvPr>
        <xdr:cNvSpPr/>
      </xdr:nvSpPr>
      <xdr:spPr>
        <a:xfrm>
          <a:off x="2057400" y="4800599"/>
          <a:ext cx="3240000" cy="900000"/>
        </a:xfrm>
        <a:prstGeom prst="wedgeRoundRectCallout">
          <a:avLst>
            <a:gd name="adj1" fmla="val 47003"/>
            <a:gd name="adj2" fmla="val 82464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Fitting</a:t>
          </a:r>
          <a:r>
            <a:rPr kumimoji="1" lang="ja-JP" altLang="en-US" sz="1100"/>
            <a:t>のためのこのシートでは実験値の周波数を参照して、角周波数</a:t>
          </a:r>
          <a:r>
            <a:rPr kumimoji="1" lang="en-US" altLang="ja-JP" sz="1100" i="1"/>
            <a:t>ω</a:t>
          </a:r>
          <a:r>
            <a:rPr kumimoji="1" lang="ja-JP" altLang="en-US" sz="1100" i="0"/>
            <a:t>を出力しています。</a:t>
          </a:r>
          <a:endParaRPr kumimoji="1" lang="en-US" altLang="ja-JP" sz="1100"/>
        </a:p>
      </xdr:txBody>
    </xdr:sp>
    <xdr:clientData/>
  </xdr:twoCellAnchor>
  <xdr:twoCellAnchor>
    <xdr:from>
      <xdr:col>30</xdr:col>
      <xdr:colOff>0</xdr:colOff>
      <xdr:row>21</xdr:row>
      <xdr:rowOff>0</xdr:rowOff>
    </xdr:from>
    <xdr:to>
      <xdr:col>35</xdr:col>
      <xdr:colOff>602800</xdr:colOff>
      <xdr:row>24</xdr:row>
      <xdr:rowOff>214200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C9786BD1-641F-4BFF-B5AA-388BF3028E56}"/>
            </a:ext>
          </a:extLst>
        </xdr:cNvPr>
        <xdr:cNvSpPr/>
      </xdr:nvSpPr>
      <xdr:spPr>
        <a:xfrm>
          <a:off x="18415000" y="4800600"/>
          <a:ext cx="3600000" cy="900000"/>
        </a:xfrm>
        <a:prstGeom prst="wedgeRoundRectCallout">
          <a:avLst>
            <a:gd name="adj1" fmla="val 40099"/>
            <a:gd name="adj2" fmla="val 111560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EDLC</a:t>
          </a:r>
          <a:r>
            <a:rPr kumimoji="1" lang="ja-JP" altLang="en-US" sz="1100"/>
            <a:t>の等価回路の</a:t>
          </a:r>
          <a:r>
            <a:rPr kumimoji="1" lang="en-US" altLang="ja-JP" sz="1100"/>
            <a:t>impedance</a:t>
          </a:r>
          <a:r>
            <a:rPr kumimoji="1" lang="ja-JP" altLang="en-US" sz="1100"/>
            <a:t>を計算しています。</a:t>
          </a:r>
          <a:endParaRPr kumimoji="1" lang="en-US" altLang="ja-JP" sz="1100"/>
        </a:p>
        <a:p>
          <a:pPr algn="l"/>
          <a:r>
            <a:rPr kumimoji="1" lang="en-US" altLang="ja-JP" sz="1100"/>
            <a:t>Fig.15(e)</a:t>
          </a:r>
          <a:r>
            <a:rPr kumimoji="1" lang="ja-JP" altLang="en-US" sz="1100"/>
            <a:t>のシートと同様に直列に繋いでいます。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15</xdr:col>
      <xdr:colOff>215900</xdr:colOff>
      <xdr:row>20</xdr:row>
      <xdr:rowOff>76200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7D14F7C6-CC3E-48CB-89A9-DC4CEF0B4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469900</xdr:colOff>
      <xdr:row>20</xdr:row>
      <xdr:rowOff>76200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id="{13DF0F49-43EC-4FC8-B26F-F81F6EA2B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0</xdr:colOff>
      <xdr:row>5</xdr:row>
      <xdr:rowOff>0</xdr:rowOff>
    </xdr:from>
    <xdr:to>
      <xdr:col>28</xdr:col>
      <xdr:colOff>482600</xdr:colOff>
      <xdr:row>10</xdr:row>
      <xdr:rowOff>171450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106DEF7A-2DF4-4C8C-AE99-C31F2119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00" y="1143000"/>
          <a:ext cx="254000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28</xdr:col>
      <xdr:colOff>0</xdr:colOff>
      <xdr:row>14</xdr:row>
      <xdr:rowOff>0</xdr:rowOff>
    </xdr:from>
    <xdr:to>
      <xdr:col>34</xdr:col>
      <xdr:colOff>126607</xdr:colOff>
      <xdr:row>16</xdr:row>
      <xdr:rowOff>102784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テキスト ボックス 149">
              <a:extLst>
                <a:ext uri="{FF2B5EF4-FFF2-40B4-BE49-F238E27FC236}">
                  <a16:creationId xmlns:a16="http://schemas.microsoft.com/office/drawing/2014/main" id="{C2425DF6-ED7B-4691-B4ED-65D5276B603B}"/>
                </a:ext>
              </a:extLst>
            </xdr:cNvPr>
            <xdr:cNvSpPr txBox="1"/>
          </xdr:nvSpPr>
          <xdr:spPr>
            <a:xfrm>
              <a:off x="17043400" y="32004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num>
                          <m:den>
                            <m:r>
                              <a:rPr lang="en-US" altLang="ja-JP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𝐿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  <m:t>𝑧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>
                                    <a:latin typeface="Cambria Math" panose="02040503050406030204" pitchFamily="18" charset="0"/>
                                  </a:rPr>
                                  <m:t>A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e>
                        </m:rad>
                        <m:func>
                          <m:func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altLang="ja-JP" sz="1200">
                                <a:latin typeface="Cambria Math" panose="02040503050406030204" pitchFamily="18" charset="0"/>
                              </a:rPr>
                              <m:t>coth</m:t>
                            </m:r>
                          </m:fName>
                          <m:e>
                            <m:rad>
                              <m:radPr>
                                <m:degHide m:val="on"/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 b="0" i="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</m:den>
                                </m:f>
                              </m:e>
                            </m:rad>
                          </m:e>
                        </m:func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58" name="テキスト ボックス 149">
              <a:extLst>
                <a:ext uri="{FF2B5EF4-FFF2-40B4-BE49-F238E27FC236}">
                  <a16:creationId xmlns:a16="http://schemas.microsoft.com/office/drawing/2014/main" id="{C2425DF6-ED7B-4691-B4ED-65D5276B603B}"/>
                </a:ext>
              </a:extLst>
            </xdr:cNvPr>
            <xdr:cNvSpPr txBox="1"/>
          </xdr:nvSpPr>
          <xdr:spPr>
            <a:xfrm>
              <a:off x="17043400" y="32004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𝐿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B/𝐿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  coth⁡〖√((𝑧_A 𝐿)/(   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𝑧_B/𝐿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    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))=√(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)  </a:t>
              </a:r>
              <a:r>
                <a:rPr lang="en-US" altLang="ja-JP" sz="1200" i="0">
                  <a:latin typeface="Cambria Math" panose="02040503050406030204" pitchFamily="18" charset="0"/>
                </a:rPr>
                <a:t>coth⁡√(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A/(  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</a:t>
              </a:r>
              <a:r>
                <a:rPr lang="en-US" altLang="ja-JP" sz="1200" i="0">
                  <a:latin typeface="Cambria Math" panose="02040503050406030204" pitchFamily="18" charset="0"/>
                </a:rPr>
                <a:t>   )) 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24</xdr:col>
      <xdr:colOff>0</xdr:colOff>
      <xdr:row>21</xdr:row>
      <xdr:rowOff>0</xdr:rowOff>
    </xdr:from>
    <xdr:to>
      <xdr:col>29</xdr:col>
      <xdr:colOff>171000</xdr:colOff>
      <xdr:row>24</xdr:row>
      <xdr:rowOff>214200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A7D3BEF2-93F3-4FD5-9AA0-46A01C1F81FA}"/>
            </a:ext>
          </a:extLst>
        </xdr:cNvPr>
        <xdr:cNvSpPr/>
      </xdr:nvSpPr>
      <xdr:spPr>
        <a:xfrm>
          <a:off x="14300200" y="4800600"/>
          <a:ext cx="3600000" cy="900000"/>
        </a:xfrm>
        <a:prstGeom prst="wedgeRoundRectCallout">
          <a:avLst>
            <a:gd name="adj1" fmla="val -40925"/>
            <a:gd name="adj2" fmla="val 196714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素子のパラメーターに長さ</a:t>
          </a:r>
          <a:r>
            <a:rPr kumimoji="1" lang="en-US" altLang="ja-JP" sz="1100"/>
            <a:t>L</a:t>
          </a:r>
          <a:r>
            <a:rPr kumimoji="1" lang="ja-JP" altLang="en-US" sz="1100"/>
            <a:t>を組み込んだので、</a:t>
          </a:r>
          <a:r>
            <a:rPr kumimoji="1" lang="en-US" altLang="ja-JP" sz="1100"/>
            <a:t>TLM</a:t>
          </a:r>
          <a:r>
            <a:rPr kumimoji="1" lang="ja-JP" altLang="en-US" sz="1100"/>
            <a:t>の計算には</a:t>
          </a:r>
          <a:r>
            <a:rPr kumimoji="1" lang="en-US" altLang="ja-JP" sz="1100"/>
            <a:t>L</a:t>
          </a:r>
          <a:r>
            <a:rPr kumimoji="1" lang="ja-JP" altLang="en-US" sz="1100"/>
            <a:t>を使用しません。右の方にある</a:t>
          </a:r>
          <a:r>
            <a:rPr kumimoji="1" lang="en-US" altLang="ja-JP" sz="1100"/>
            <a:t>TLM</a:t>
          </a:r>
          <a:r>
            <a:rPr kumimoji="1" lang="ja-JP" altLang="en-US" sz="1100"/>
            <a:t>の雛形の左から</a:t>
          </a:r>
          <a:r>
            <a:rPr kumimoji="1" lang="en-US" altLang="ja-JP" sz="1100"/>
            <a:t>3</a:t>
          </a:r>
          <a:r>
            <a:rPr kumimoji="1" lang="ja-JP" altLang="en-US" sz="1100"/>
            <a:t>つ目を利用しています。</a:t>
          </a:r>
          <a:endParaRPr kumimoji="1" lang="en-US" altLang="ja-JP" sz="1100"/>
        </a:p>
      </xdr:txBody>
    </xdr:sp>
    <xdr:clientData/>
  </xdr:twoCellAnchor>
  <xdr:twoCellAnchor>
    <xdr:from>
      <xdr:col>25</xdr:col>
      <xdr:colOff>1492</xdr:colOff>
      <xdr:row>0</xdr:row>
      <xdr:rowOff>228599</xdr:rowOff>
    </xdr:from>
    <xdr:to>
      <xdr:col>34</xdr:col>
      <xdr:colOff>129092</xdr:colOff>
      <xdr:row>4</xdr:row>
      <xdr:rowOff>142199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C84CCA31-459B-4530-97E7-730F28E7CCD1}"/>
            </a:ext>
          </a:extLst>
        </xdr:cNvPr>
        <xdr:cNvSpPr/>
      </xdr:nvSpPr>
      <xdr:spPr>
        <a:xfrm>
          <a:off x="14987492" y="228599"/>
          <a:ext cx="5868000" cy="8280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Fig. 17</a:t>
          </a:r>
          <a:r>
            <a:rPr kumimoji="1" lang="ja-JP" altLang="en-US" sz="1100"/>
            <a:t>に示されている、</a:t>
          </a:r>
          <a:r>
            <a:rPr kumimoji="1" lang="en-US" altLang="ja-JP" sz="1100"/>
            <a:t>EDLC</a:t>
          </a:r>
          <a:r>
            <a:rPr kumimoji="1" lang="ja-JP" altLang="en-US" sz="1100"/>
            <a:t>の</a:t>
          </a:r>
          <a:r>
            <a:rPr kumimoji="1" lang="en-US" altLang="ja-JP" sz="1100"/>
            <a:t>impedance</a:t>
          </a:r>
          <a:r>
            <a:rPr kumimoji="1" lang="ja-JP" altLang="en-US" sz="1100"/>
            <a:t>の実験データと</a:t>
          </a:r>
          <a:r>
            <a:rPr kumimoji="1" lang="en-US" altLang="ja-JP" sz="1100"/>
            <a:t>fitting example</a:t>
          </a:r>
          <a:r>
            <a:rPr kumimoji="1" lang="ja-JP" altLang="en-US" sz="1100"/>
            <a:t>です。</a:t>
          </a:r>
          <a:r>
            <a:rPr kumimoji="1" lang="en-US" altLang="ja-JP" sz="1100"/>
            <a:t>Nyquist plot</a:t>
          </a:r>
          <a:r>
            <a:rPr kumimoji="1" lang="ja-JP" altLang="en-US" sz="1100"/>
            <a:t>の形状がおおよそ実験値と一致するようにパラメーターを設定しています。また、実験的に不明な細孔の長さ</a:t>
          </a:r>
          <a:r>
            <a:rPr kumimoji="1" lang="en-US" altLang="ja-JP" sz="1100"/>
            <a:t>L</a:t>
          </a:r>
          <a:r>
            <a:rPr kumimoji="1" lang="ja-JP" altLang="en-US" sz="1100"/>
            <a:t>をパラメーターとして使用せずに</a:t>
          </a:r>
          <a:r>
            <a:rPr kumimoji="1" lang="en-US" altLang="ja-JP" sz="1100"/>
            <a:t>simulate</a:t>
          </a:r>
          <a:r>
            <a:rPr kumimoji="1" lang="ja-JP" altLang="en-US" sz="1100"/>
            <a:t>する方法をとっています。</a:t>
          </a:r>
          <a:endParaRPr kumimoji="1" lang="en-US" altLang="ja-JP" sz="1100"/>
        </a:p>
      </xdr:txBody>
    </xdr:sp>
    <xdr:clientData/>
  </xdr:twoCellAnchor>
  <xdr:twoCellAnchor editAs="oneCell">
    <xdr:from>
      <xdr:col>25</xdr:col>
      <xdr:colOff>0</xdr:colOff>
      <xdr:row>12</xdr:row>
      <xdr:rowOff>0</xdr:rowOff>
    </xdr:from>
    <xdr:to>
      <xdr:col>27</xdr:col>
      <xdr:colOff>134243</xdr:colOff>
      <xdr:row>17</xdr:row>
      <xdr:rowOff>161657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9ADD0803-48E2-4B47-BFBC-EDB67BD8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986000" y="2743200"/>
          <a:ext cx="1505843" cy="13046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16</xdr:col>
      <xdr:colOff>88900</xdr:colOff>
      <xdr:row>20</xdr:row>
      <xdr:rowOff>76200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1BEFBBE6-801B-4D78-BC77-5707A469A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0</xdr:colOff>
      <xdr:row>21</xdr:row>
      <xdr:rowOff>0</xdr:rowOff>
    </xdr:from>
    <xdr:to>
      <xdr:col>48</xdr:col>
      <xdr:colOff>0</xdr:colOff>
      <xdr:row>21</xdr:row>
      <xdr:rowOff>186654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テキスト ボックス 154">
              <a:extLst>
                <a:ext uri="{FF2B5EF4-FFF2-40B4-BE49-F238E27FC236}">
                  <a16:creationId xmlns:a16="http://schemas.microsoft.com/office/drawing/2014/main" id="{328752C7-F00A-44F9-B976-5B4D78A4EA61}"/>
                </a:ext>
              </a:extLst>
            </xdr:cNvPr>
            <xdr:cNvSpPr txBox="1"/>
          </xdr:nvSpPr>
          <xdr:spPr>
            <a:xfrm>
              <a:off x="38881050" y="4800600"/>
              <a:ext cx="1042275" cy="1866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3" name="テキスト ボックス 154">
              <a:extLst>
                <a:ext uri="{FF2B5EF4-FFF2-40B4-BE49-F238E27FC236}">
                  <a16:creationId xmlns:a16="http://schemas.microsoft.com/office/drawing/2014/main" id="{328752C7-F00A-44F9-B976-5B4D78A4EA61}"/>
                </a:ext>
              </a:extLst>
            </xdr:cNvPr>
            <xdr:cNvSpPr txBox="1"/>
          </xdr:nvSpPr>
          <xdr:spPr>
            <a:xfrm>
              <a:off x="38881050" y="4800600"/>
              <a:ext cx="1042275" cy="1866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22</xdr:row>
      <xdr:rowOff>69412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テキスト ボックス 55">
              <a:extLst>
                <a:ext uri="{FF2B5EF4-FFF2-40B4-BE49-F238E27FC236}">
                  <a16:creationId xmlns:a16="http://schemas.microsoft.com/office/drawing/2014/main" id="{278219D8-38F3-4264-A3B6-DB2910CDE266}"/>
                </a:ext>
              </a:extLst>
            </xdr:cNvPr>
            <xdr:cNvSpPr txBox="1"/>
          </xdr:nvSpPr>
          <xdr:spPr>
            <a:xfrm>
              <a:off x="41217850" y="45720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B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4" name="テキスト ボックス 55">
              <a:extLst>
                <a:ext uri="{FF2B5EF4-FFF2-40B4-BE49-F238E27FC236}">
                  <a16:creationId xmlns:a16="http://schemas.microsoft.com/office/drawing/2014/main" id="{278219D8-38F3-4264-A3B6-DB2910CDE266}"/>
                </a:ext>
              </a:extLst>
            </xdr:cNvPr>
            <xdr:cNvSpPr txBox="1"/>
          </xdr:nvSpPr>
          <xdr:spPr>
            <a:xfrm>
              <a:off x="41217850" y="45720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  coth⁡〖√(𝑧_A/𝑧_B ) 𝐿〗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22</xdr:row>
      <xdr:rowOff>102784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テキスト ボックス 149">
              <a:extLst>
                <a:ext uri="{FF2B5EF4-FFF2-40B4-BE49-F238E27FC236}">
                  <a16:creationId xmlns:a16="http://schemas.microsoft.com/office/drawing/2014/main" id="{66A1E182-AEF1-4AA0-8847-6053A0AB2626}"/>
                </a:ext>
              </a:extLst>
            </xdr:cNvPr>
            <xdr:cNvSpPr txBox="1"/>
          </xdr:nvSpPr>
          <xdr:spPr>
            <a:xfrm>
              <a:off x="4699000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num>
                          <m:den>
                            <m:r>
                              <a:rPr lang="en-US" altLang="ja-JP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𝐿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  <m:t>𝑧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>
                                    <a:latin typeface="Cambria Math" panose="02040503050406030204" pitchFamily="18" charset="0"/>
                                  </a:rPr>
                                  <m:t>A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e>
                        </m:rad>
                        <m:func>
                          <m:func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altLang="ja-JP" sz="1200">
                                <a:latin typeface="Cambria Math" panose="02040503050406030204" pitchFamily="18" charset="0"/>
                              </a:rPr>
                              <m:t>coth</m:t>
                            </m:r>
                          </m:fName>
                          <m:e>
                            <m:rad>
                              <m:radPr>
                                <m:degHide m:val="on"/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 b="0" i="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</m:den>
                                </m:f>
                              </m:e>
                            </m:rad>
                          </m:e>
                        </m:func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5" name="テキスト ボックス 149">
              <a:extLst>
                <a:ext uri="{FF2B5EF4-FFF2-40B4-BE49-F238E27FC236}">
                  <a16:creationId xmlns:a16="http://schemas.microsoft.com/office/drawing/2014/main" id="{66A1E182-AEF1-4AA0-8847-6053A0AB2626}"/>
                </a:ext>
              </a:extLst>
            </xdr:cNvPr>
            <xdr:cNvSpPr txBox="1"/>
          </xdr:nvSpPr>
          <xdr:spPr>
            <a:xfrm>
              <a:off x="4699000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𝐿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B/𝐿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  coth⁡〖√((𝑧_A 𝐿)/(   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𝑧_B/𝐿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    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))=√(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)  </a:t>
              </a:r>
              <a:r>
                <a:rPr lang="en-US" altLang="ja-JP" sz="1200" i="0">
                  <a:latin typeface="Cambria Math" panose="02040503050406030204" pitchFamily="18" charset="0"/>
                </a:rPr>
                <a:t>coth⁡√(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A/(  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</a:t>
              </a:r>
              <a:r>
                <a:rPr lang="en-US" altLang="ja-JP" sz="1200" i="0">
                  <a:latin typeface="Cambria Math" panose="02040503050406030204" pitchFamily="18" charset="0"/>
                </a:rPr>
                <a:t>   )) 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22</xdr:row>
      <xdr:rowOff>69412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テキスト ボックス 56">
              <a:extLst>
                <a:ext uri="{FF2B5EF4-FFF2-40B4-BE49-F238E27FC236}">
                  <a16:creationId xmlns:a16="http://schemas.microsoft.com/office/drawing/2014/main" id="{1966E628-5378-40B6-9FB3-022F131D40CD}"/>
                </a:ext>
              </a:extLst>
            </xdr:cNvPr>
            <xdr:cNvSpPr txBox="1"/>
          </xdr:nvSpPr>
          <xdr:spPr>
            <a:xfrm>
              <a:off x="52755800" y="4572000"/>
              <a:ext cx="1808964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tanh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B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7" name="テキスト ボックス 56">
              <a:extLst>
                <a:ext uri="{FF2B5EF4-FFF2-40B4-BE49-F238E27FC236}">
                  <a16:creationId xmlns:a16="http://schemas.microsoft.com/office/drawing/2014/main" id="{1966E628-5378-40B6-9FB3-022F131D40CD}"/>
                </a:ext>
              </a:extLst>
            </xdr:cNvPr>
            <xdr:cNvSpPr txBox="1"/>
          </xdr:nvSpPr>
          <xdr:spPr>
            <a:xfrm>
              <a:off x="52755800" y="4572000"/>
              <a:ext cx="1808964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  tanh⁡〖√(𝑧_A/𝑧_B ) 𝐿〗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0</xdr:colOff>
      <xdr:row>22</xdr:row>
      <xdr:rowOff>102784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テキスト ボックス 150">
              <a:extLst>
                <a:ext uri="{FF2B5EF4-FFF2-40B4-BE49-F238E27FC236}">
                  <a16:creationId xmlns:a16="http://schemas.microsoft.com/office/drawing/2014/main" id="{7FDA1CDD-7FD7-4E47-B23F-AD2273FC0493}"/>
                </a:ext>
              </a:extLst>
            </xdr:cNvPr>
            <xdr:cNvSpPr txBox="1"/>
          </xdr:nvSpPr>
          <xdr:spPr>
            <a:xfrm>
              <a:off x="5852795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num>
                          <m:den>
                            <m:r>
                              <a:rPr lang="en-US" altLang="ja-JP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tanh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𝐿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  <m:t>𝑧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>
                                    <a:latin typeface="Cambria Math" panose="02040503050406030204" pitchFamily="18" charset="0"/>
                                  </a:rPr>
                                  <m:t>A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e>
                        </m:rad>
                        <m:func>
                          <m:func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altLang="ja-JP" sz="1200" b="0" i="0">
                                <a:latin typeface="Cambria Math" panose="02040503050406030204" pitchFamily="18" charset="0"/>
                              </a:rPr>
                              <m:t>tan</m:t>
                            </m:r>
                            <m:r>
                              <m:rPr>
                                <m:sty m:val="p"/>
                              </m:rPr>
                              <a:rPr lang="en-US" altLang="ja-JP" sz="1200">
                                <a:latin typeface="Cambria Math" panose="02040503050406030204" pitchFamily="18" charset="0"/>
                              </a:rPr>
                              <m:t>h</m:t>
                            </m:r>
                          </m:fName>
                          <m:e>
                            <m:rad>
                              <m:radPr>
                                <m:degHide m:val="on"/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 b="0" i="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</m:den>
                                </m:f>
                              </m:e>
                            </m:rad>
                          </m:e>
                        </m:func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9" name="テキスト ボックス 150">
              <a:extLst>
                <a:ext uri="{FF2B5EF4-FFF2-40B4-BE49-F238E27FC236}">
                  <a16:creationId xmlns:a16="http://schemas.microsoft.com/office/drawing/2014/main" id="{7FDA1CDD-7FD7-4E47-B23F-AD2273FC0493}"/>
                </a:ext>
              </a:extLst>
            </xdr:cNvPr>
            <xdr:cNvSpPr txBox="1"/>
          </xdr:nvSpPr>
          <xdr:spPr>
            <a:xfrm>
              <a:off x="5852795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𝐿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B/𝐿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  tanh⁡〖√((𝑧_A 𝐿)/(   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𝑧_B/𝐿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    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))=√(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)  tan</a:t>
              </a:r>
              <a:r>
                <a:rPr lang="en-US" altLang="ja-JP" sz="1200" i="0">
                  <a:latin typeface="Cambria Math" panose="02040503050406030204" pitchFamily="18" charset="0"/>
                </a:rPr>
                <a:t>h⁡√(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A/(  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</a:t>
              </a:r>
              <a:r>
                <a:rPr lang="en-US" altLang="ja-JP" sz="1200" i="0">
                  <a:latin typeface="Cambria Math" panose="02040503050406030204" pitchFamily="18" charset="0"/>
                </a:rPr>
                <a:t>   )) 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48</xdr:col>
      <xdr:colOff>0</xdr:colOff>
      <xdr:row>17</xdr:row>
      <xdr:rowOff>0</xdr:rowOff>
    </xdr:from>
    <xdr:to>
      <xdr:col>48</xdr:col>
      <xdr:colOff>0</xdr:colOff>
      <xdr:row>19</xdr:row>
      <xdr:rowOff>32415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テキスト ボックス 145">
              <a:extLst>
                <a:ext uri="{FF2B5EF4-FFF2-40B4-BE49-F238E27FC236}">
                  <a16:creationId xmlns:a16="http://schemas.microsoft.com/office/drawing/2014/main" id="{709D0148-9803-4F78-A4CC-7EC0118740BA}"/>
                </a:ext>
              </a:extLst>
            </xdr:cNvPr>
            <xdr:cNvSpPr txBox="1"/>
          </xdr:nvSpPr>
          <xdr:spPr>
            <a:xfrm>
              <a:off x="25806400" y="3886200"/>
              <a:ext cx="2831425" cy="489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sym typeface="Symbol" panose="05050102010706020507" pitchFamily="18" charset="2"/>
                          </a:rPr>
                          <m:t>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600" b="0" i="0">
                            <a:latin typeface="Cambria Math" panose="02040503050406030204" pitchFamily="18" charset="0"/>
                          </a:rPr>
                          <m:t>W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 [</m:t>
                    </m:r>
                    <m:r>
                      <m:rPr>
                        <m:sty m:val="p"/>
                      </m:rPr>
                      <a:rPr kumimoji="1" lang="el-GR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Ω</m:t>
                    </m:r>
                    <m:sSup>
                      <m:sSupPr>
                        <m:ctrlPr>
                          <a:rPr kumimoji="1" lang="el-GR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6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kumimoji="1" lang="en-US" altLang="ja-JP" sz="16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s</m:t>
                        </m:r>
                      </m:e>
                      <m: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−0.5</m:t>
                        </m:r>
                      </m:sup>
                    </m:sSup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]</m:t>
                    </m:r>
                    <m:r>
                      <a:rPr kumimoji="1" lang="en-US" altLang="ja-JP" sz="16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𝑅𝑇</m:t>
                        </m:r>
                      </m:num>
                      <m:den>
                        <m:sSup>
                          <m:sSupPr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sSup>
                          <m:sSupPr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𝐹</m:t>
                            </m:r>
                          </m:e>
                          <m: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𝐴𝑐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</m:rad>
                      </m:den>
                    </m:f>
                    <m:r>
                      <a:rPr kumimoji="1" lang="en-US" altLang="ja-JP" sz="16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rad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30" name="テキスト ボックス 145">
              <a:extLst>
                <a:ext uri="{FF2B5EF4-FFF2-40B4-BE49-F238E27FC236}">
                  <a16:creationId xmlns:a16="http://schemas.microsoft.com/office/drawing/2014/main" id="{709D0148-9803-4F78-A4CC-7EC0118740BA}"/>
                </a:ext>
              </a:extLst>
            </xdr:cNvPr>
            <xdr:cNvSpPr txBox="1"/>
          </xdr:nvSpPr>
          <xdr:spPr>
            <a:xfrm>
              <a:off x="25806400" y="3886200"/>
              <a:ext cx="2831425" cy="489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600" b="0" i="0">
                  <a:latin typeface="Cambria Math" panose="02040503050406030204" pitchFamily="18" charset="0"/>
                  <a:sym typeface="Symbol" panose="05050102010706020507" pitchFamily="18" charset="2"/>
                </a:rPr>
                <a:t>_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W  [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Ω〖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s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〗^(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−0.5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]</a:t>
              </a:r>
              <a:r>
                <a:rPr kumimoji="1" lang="en-US" altLang="ja-JP" sz="1600" i="0">
                  <a:latin typeface="Cambria Math" panose="02040503050406030204" pitchFamily="18" charset="0"/>
                </a:rPr>
                <a:t>=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𝑅𝑇/(𝑛^2 𝐹^2 𝐴𝑐√𝐷)</a:t>
              </a:r>
              <a:r>
                <a:rPr kumimoji="1"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1/√2</a:t>
              </a:r>
              <a:endParaRPr kumimoji="1" lang="ja-JP" altLang="en-US" sz="1600"/>
            </a:p>
          </xdr:txBody>
        </xdr:sp>
      </mc:Fallback>
    </mc:AlternateContent>
    <xdr:clientData/>
  </xdr:twoCellAnchor>
  <xdr:twoCellAnchor>
    <xdr:from>
      <xdr:col>48</xdr:col>
      <xdr:colOff>0</xdr:colOff>
      <xdr:row>16</xdr:row>
      <xdr:rowOff>0</xdr:rowOff>
    </xdr:from>
    <xdr:to>
      <xdr:col>48</xdr:col>
      <xdr:colOff>0</xdr:colOff>
      <xdr:row>20</xdr:row>
      <xdr:rowOff>57600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782661E9-551E-4F90-A747-CD563B6ADB7F}"/>
            </a:ext>
          </a:extLst>
        </xdr:cNvPr>
        <xdr:cNvSpPr/>
      </xdr:nvSpPr>
      <xdr:spPr>
        <a:xfrm>
          <a:off x="25603200" y="3657600"/>
          <a:ext cx="3240000" cy="972000"/>
        </a:xfrm>
        <a:prstGeom prst="wedgeRoundRectCallout">
          <a:avLst>
            <a:gd name="adj1" fmla="val 13715"/>
            <a:gd name="adj2" fmla="val 282276"/>
            <a:gd name="adj3" fmla="val 16667"/>
          </a:avLst>
        </a:prstGeom>
        <a:solidFill>
          <a:schemeClr val="accent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34</xdr:col>
      <xdr:colOff>277000</xdr:colOff>
      <xdr:row>19</xdr:row>
      <xdr:rowOff>45000</xdr:rowOff>
    </xdr:to>
    <xdr:sp macro="" textlink="">
      <xdr:nvSpPr>
        <xdr:cNvPr id="34" name="フローチャート: 代替処理 33">
          <a:extLst>
            <a:ext uri="{FF2B5EF4-FFF2-40B4-BE49-F238E27FC236}">
              <a16:creationId xmlns:a16="http://schemas.microsoft.com/office/drawing/2014/main" id="{02E2BE62-14DA-40BC-AF34-044F712E2FD7}"/>
            </a:ext>
          </a:extLst>
        </xdr:cNvPr>
        <xdr:cNvSpPr/>
      </xdr:nvSpPr>
      <xdr:spPr>
        <a:xfrm>
          <a:off x="17043400" y="3200400"/>
          <a:ext cx="3953650" cy="1188000"/>
        </a:xfrm>
        <a:prstGeom prst="flowChartAlternateProcess">
          <a:avLst/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r</a:t>
          </a:r>
          <a:r>
            <a:rPr kumimoji="1" lang="en-US" altLang="ja-JP" sz="1100" baseline="-25000"/>
            <a:t>ion1</a:t>
          </a:r>
          <a:r>
            <a:rPr kumimoji="1" lang="en-US" altLang="ja-JP" sz="1100" baseline="0"/>
            <a:t> ×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L</a:t>
          </a:r>
          <a:r>
            <a:rPr kumimoji="1" lang="en-US" altLang="ja-JP" sz="1100" baseline="-25000"/>
            <a:t>1</a:t>
          </a:r>
          <a:r>
            <a:rPr kumimoji="1" lang="en-US" altLang="ja-JP" sz="1100" baseline="0"/>
            <a:t>, c</a:t>
          </a:r>
          <a:r>
            <a:rPr kumimoji="1" lang="en-US" altLang="ja-JP" sz="1100" baseline="-25000"/>
            <a:t>dl1</a:t>
          </a:r>
          <a:r>
            <a:rPr kumimoji="1" lang="en-US" altLang="ja-JP" sz="1100" baseline="0"/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×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L</a:t>
          </a:r>
          <a:r>
            <a:rPr kumimoji="1" lang="en-US" altLang="ja-JP" sz="1100" b="0" i="0" u="none" strike="noStrike" kern="0" cap="none" spc="0" normalizeH="0" baseline="-2500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kumimoji="1" lang="en-US" altLang="ja-JP" sz="110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ion2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×</a:t>
          </a:r>
          <a:r>
            <a:rPr kumimoji="1" lang="ja-JP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kumimoji="1" lang="en-US" altLang="ja-JP" sz="110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c</a:t>
          </a:r>
          <a:r>
            <a:rPr kumimoji="1" lang="en-US" altLang="ja-JP" sz="110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dl2</a:t>
          </a:r>
          <a:r>
            <a:rPr kumimoji="1"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×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kumimoji="1" lang="en-US" altLang="ja-JP" sz="1100" b="0" i="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の値を変更すると、それぞれの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TLM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の遷移周波数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kumimoji="1" lang="en-US" altLang="ja-JP" sz="1100" b="0" i="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T1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ω</a:t>
          </a:r>
          <a:r>
            <a:rPr kumimoji="1" lang="en-US" altLang="ja-JP" sz="1100" b="0" i="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T2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も変化することがわかります。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kumimoji="1" lang="en-US" altLang="ja-JP" sz="1100" b="0" i="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T1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ω</a:t>
          </a:r>
          <a:r>
            <a:rPr kumimoji="1" lang="en-US" altLang="ja-JP" sz="1100" b="0" i="0" baseline="-25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T2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の値が大きく異なるとき、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Nyquist plot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の垂線がはっきりと傾きを示すようになります。</a:t>
          </a:r>
          <a:endParaRPr kumimoji="1" lang="en-US" altLang="ja-JP" sz="1100" b="0" i="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266700</xdr:colOff>
      <xdr:row>19</xdr:row>
      <xdr:rowOff>19050</xdr:rowOff>
    </xdr:from>
    <xdr:to>
      <xdr:col>31</xdr:col>
      <xdr:colOff>114300</xdr:colOff>
      <xdr:row>30</xdr:row>
      <xdr:rowOff>76200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ED9AB90-646B-410E-8D8F-5D2A13961F17}"/>
            </a:ext>
          </a:extLst>
        </xdr:cNvPr>
        <xdr:cNvCxnSpPr/>
      </xdr:nvCxnSpPr>
      <xdr:spPr>
        <a:xfrm flipH="1">
          <a:off x="18681700" y="4362450"/>
          <a:ext cx="533400" cy="2673350"/>
        </a:xfrm>
        <a:prstGeom prst="straightConnector1">
          <a:avLst/>
        </a:prstGeom>
        <a:ln w="28575"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33</xdr:col>
      <xdr:colOff>558800</xdr:colOff>
      <xdr:row>19</xdr:row>
      <xdr:rowOff>19050</xdr:rowOff>
    </xdr:from>
    <xdr:to>
      <xdr:col>39</xdr:col>
      <xdr:colOff>279400</xdr:colOff>
      <xdr:row>30</xdr:row>
      <xdr:rowOff>57150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BA13A57D-DFB6-44EE-8F55-353AFC03E376}"/>
            </a:ext>
          </a:extLst>
        </xdr:cNvPr>
        <xdr:cNvCxnSpPr/>
      </xdr:nvCxnSpPr>
      <xdr:spPr>
        <a:xfrm>
          <a:off x="20593050" y="4362450"/>
          <a:ext cx="3835400" cy="2654300"/>
        </a:xfrm>
        <a:prstGeom prst="straightConnector1">
          <a:avLst/>
        </a:prstGeom>
        <a:ln w="28575"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253998</xdr:colOff>
      <xdr:row>0</xdr:row>
      <xdr:rowOff>228599</xdr:rowOff>
    </xdr:from>
    <xdr:to>
      <xdr:col>24</xdr:col>
      <xdr:colOff>165398</xdr:colOff>
      <xdr:row>3</xdr:row>
      <xdr:rowOff>154799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C7A415A2-E61C-40F7-8B63-2A63E7EBCC34}"/>
            </a:ext>
          </a:extLst>
        </xdr:cNvPr>
        <xdr:cNvSpPr/>
      </xdr:nvSpPr>
      <xdr:spPr>
        <a:xfrm>
          <a:off x="5816598" y="228599"/>
          <a:ext cx="5220000" cy="6120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Fig. 18(c)</a:t>
          </a:r>
          <a:r>
            <a:rPr kumimoji="1" lang="ja-JP" altLang="en-US" sz="1100"/>
            <a:t>に示されている、遷移周波数</a:t>
          </a:r>
          <a:r>
            <a:rPr kumimoji="1" lang="en-US" altLang="ja-JP" sz="1100"/>
            <a:t>ω</a:t>
          </a:r>
          <a:r>
            <a:rPr kumimoji="1" lang="en-US" altLang="ja-JP" sz="1100" baseline="-25000"/>
            <a:t>T</a:t>
          </a:r>
          <a:r>
            <a:rPr kumimoji="1" lang="ja-JP" altLang="en-US" sz="1100"/>
            <a:t>の異なる二種類の細孔が存在する場合を想定した</a:t>
          </a:r>
          <a:r>
            <a:rPr kumimoji="1" lang="en-US" altLang="ja-JP" sz="1100"/>
            <a:t>simulation</a:t>
          </a:r>
          <a:r>
            <a:rPr kumimoji="1" lang="ja-JP" altLang="en-US" sz="1100"/>
            <a:t>です。</a:t>
          </a:r>
          <a:r>
            <a:rPr kumimoji="1" lang="en-US" altLang="ja-JP" sz="1100"/>
            <a:t>Nyquist plot</a:t>
          </a:r>
          <a:r>
            <a:rPr kumimoji="1" lang="ja-JP" altLang="en-US" sz="1100"/>
            <a:t>の垂線が傾く様子を確認できます。</a:t>
          </a:r>
          <a:endParaRPr kumimoji="1" lang="en-US" altLang="ja-JP" sz="1100"/>
        </a:p>
      </xdr:txBody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20</xdr:col>
      <xdr:colOff>114300</xdr:colOff>
      <xdr:row>10</xdr:row>
      <xdr:rowOff>139700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B6B3C3E5-9E66-425F-B0E7-9B1650E8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1143000"/>
          <a:ext cx="2857500" cy="128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16</xdr:col>
      <xdr:colOff>88900</xdr:colOff>
      <xdr:row>20</xdr:row>
      <xdr:rowOff>76200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DB8E6AAB-818D-4CF8-B2E0-ECD36CF122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41</xdr:col>
      <xdr:colOff>0</xdr:colOff>
      <xdr:row>21</xdr:row>
      <xdr:rowOff>186654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テキスト ボックス 154">
              <a:extLst>
                <a:ext uri="{FF2B5EF4-FFF2-40B4-BE49-F238E27FC236}">
                  <a16:creationId xmlns:a16="http://schemas.microsoft.com/office/drawing/2014/main" id="{2B96D48E-A588-4D9F-9D99-B44D369A152C}"/>
                </a:ext>
              </a:extLst>
            </xdr:cNvPr>
            <xdr:cNvSpPr txBox="1"/>
          </xdr:nvSpPr>
          <xdr:spPr>
            <a:xfrm>
              <a:off x="38881050" y="4800600"/>
              <a:ext cx="1042275" cy="1866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3" name="テキスト ボックス 154">
              <a:extLst>
                <a:ext uri="{FF2B5EF4-FFF2-40B4-BE49-F238E27FC236}">
                  <a16:creationId xmlns:a16="http://schemas.microsoft.com/office/drawing/2014/main" id="{2B96D48E-A588-4D9F-9D99-B44D369A152C}"/>
                </a:ext>
              </a:extLst>
            </xdr:cNvPr>
            <xdr:cNvSpPr txBox="1"/>
          </xdr:nvSpPr>
          <xdr:spPr>
            <a:xfrm>
              <a:off x="38881050" y="4800600"/>
              <a:ext cx="1042275" cy="1866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0</xdr:colOff>
      <xdr:row>22</xdr:row>
      <xdr:rowOff>69412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テキスト ボックス 55">
              <a:extLst>
                <a:ext uri="{FF2B5EF4-FFF2-40B4-BE49-F238E27FC236}">
                  <a16:creationId xmlns:a16="http://schemas.microsoft.com/office/drawing/2014/main" id="{C735E49C-6B3B-4A34-9FF2-0D2AAE7D7CFF}"/>
                </a:ext>
              </a:extLst>
            </xdr:cNvPr>
            <xdr:cNvSpPr txBox="1"/>
          </xdr:nvSpPr>
          <xdr:spPr>
            <a:xfrm>
              <a:off x="41217850" y="45720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B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4" name="テキスト ボックス 55">
              <a:extLst>
                <a:ext uri="{FF2B5EF4-FFF2-40B4-BE49-F238E27FC236}">
                  <a16:creationId xmlns:a16="http://schemas.microsoft.com/office/drawing/2014/main" id="{C735E49C-6B3B-4A34-9FF2-0D2AAE7D7CFF}"/>
                </a:ext>
              </a:extLst>
            </xdr:cNvPr>
            <xdr:cNvSpPr txBox="1"/>
          </xdr:nvSpPr>
          <xdr:spPr>
            <a:xfrm>
              <a:off x="41217850" y="45720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  coth⁡〖√(𝑧_A/𝑧_B ) 𝐿〗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0</xdr:colOff>
      <xdr:row>22</xdr:row>
      <xdr:rowOff>102784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テキスト ボックス 149">
              <a:extLst>
                <a:ext uri="{FF2B5EF4-FFF2-40B4-BE49-F238E27FC236}">
                  <a16:creationId xmlns:a16="http://schemas.microsoft.com/office/drawing/2014/main" id="{BC6A342C-85BC-451B-A9B0-15F334D9AE33}"/>
                </a:ext>
              </a:extLst>
            </xdr:cNvPr>
            <xdr:cNvSpPr txBox="1"/>
          </xdr:nvSpPr>
          <xdr:spPr>
            <a:xfrm>
              <a:off x="4699000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num>
                          <m:den>
                            <m:r>
                              <a:rPr lang="en-US" altLang="ja-JP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𝐿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  <m:t>𝑧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>
                                    <a:latin typeface="Cambria Math" panose="02040503050406030204" pitchFamily="18" charset="0"/>
                                  </a:rPr>
                                  <m:t>A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e>
                        </m:rad>
                        <m:func>
                          <m:func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altLang="ja-JP" sz="1200">
                                <a:latin typeface="Cambria Math" panose="02040503050406030204" pitchFamily="18" charset="0"/>
                              </a:rPr>
                              <m:t>coth</m:t>
                            </m:r>
                          </m:fName>
                          <m:e>
                            <m:rad>
                              <m:radPr>
                                <m:degHide m:val="on"/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 b="0" i="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</m:den>
                                </m:f>
                              </m:e>
                            </m:rad>
                          </m:e>
                        </m:func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5" name="テキスト ボックス 149">
              <a:extLst>
                <a:ext uri="{FF2B5EF4-FFF2-40B4-BE49-F238E27FC236}">
                  <a16:creationId xmlns:a16="http://schemas.microsoft.com/office/drawing/2014/main" id="{BC6A342C-85BC-451B-A9B0-15F334D9AE33}"/>
                </a:ext>
              </a:extLst>
            </xdr:cNvPr>
            <xdr:cNvSpPr txBox="1"/>
          </xdr:nvSpPr>
          <xdr:spPr>
            <a:xfrm>
              <a:off x="4699000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𝐿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B/𝐿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  coth⁡〖√((𝑧_A 𝐿)/(   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𝑧_B/𝐿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    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))=√(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)  </a:t>
              </a:r>
              <a:r>
                <a:rPr lang="en-US" altLang="ja-JP" sz="1200" i="0">
                  <a:latin typeface="Cambria Math" panose="02040503050406030204" pitchFamily="18" charset="0"/>
                </a:rPr>
                <a:t>coth⁡√(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A/(  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</a:t>
              </a:r>
              <a:r>
                <a:rPr lang="en-US" altLang="ja-JP" sz="1200" i="0">
                  <a:latin typeface="Cambria Math" panose="02040503050406030204" pitchFamily="18" charset="0"/>
                </a:rPr>
                <a:t>   )) 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0</xdr:colOff>
      <xdr:row>22</xdr:row>
      <xdr:rowOff>69412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テキスト ボックス 56">
              <a:extLst>
                <a:ext uri="{FF2B5EF4-FFF2-40B4-BE49-F238E27FC236}">
                  <a16:creationId xmlns:a16="http://schemas.microsoft.com/office/drawing/2014/main" id="{02AF63DE-21A0-4CAB-8CB1-B6ABD5682EEE}"/>
                </a:ext>
              </a:extLst>
            </xdr:cNvPr>
            <xdr:cNvSpPr txBox="1"/>
          </xdr:nvSpPr>
          <xdr:spPr>
            <a:xfrm>
              <a:off x="52755800" y="4572000"/>
              <a:ext cx="1808964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tanh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B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7" name="テキスト ボックス 56">
              <a:extLst>
                <a:ext uri="{FF2B5EF4-FFF2-40B4-BE49-F238E27FC236}">
                  <a16:creationId xmlns:a16="http://schemas.microsoft.com/office/drawing/2014/main" id="{02AF63DE-21A0-4CAB-8CB1-B6ABD5682EEE}"/>
                </a:ext>
              </a:extLst>
            </xdr:cNvPr>
            <xdr:cNvSpPr txBox="1"/>
          </xdr:nvSpPr>
          <xdr:spPr>
            <a:xfrm>
              <a:off x="52755800" y="4572000"/>
              <a:ext cx="1808964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  tanh⁡〖√(𝑧_A/𝑧_B ) 𝐿〗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41</xdr:col>
      <xdr:colOff>0</xdr:colOff>
      <xdr:row>20</xdr:row>
      <xdr:rowOff>0</xdr:rowOff>
    </xdr:from>
    <xdr:to>
      <xdr:col>41</xdr:col>
      <xdr:colOff>0</xdr:colOff>
      <xdr:row>22</xdr:row>
      <xdr:rowOff>102784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テキスト ボックス 150">
              <a:extLst>
                <a:ext uri="{FF2B5EF4-FFF2-40B4-BE49-F238E27FC236}">
                  <a16:creationId xmlns:a16="http://schemas.microsoft.com/office/drawing/2014/main" id="{8689E035-9072-4552-93A5-C4CAB318DDDD}"/>
                </a:ext>
              </a:extLst>
            </xdr:cNvPr>
            <xdr:cNvSpPr txBox="1"/>
          </xdr:nvSpPr>
          <xdr:spPr>
            <a:xfrm>
              <a:off x="5852795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num>
                          <m:den>
                            <m:r>
                              <a:rPr lang="en-US" altLang="ja-JP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tanh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𝐿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  <m:t>𝑧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>
                                    <a:latin typeface="Cambria Math" panose="02040503050406030204" pitchFamily="18" charset="0"/>
                                  </a:rPr>
                                  <m:t>A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e>
                        </m:rad>
                        <m:func>
                          <m:func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altLang="ja-JP" sz="1200" b="0" i="0">
                                <a:latin typeface="Cambria Math" panose="02040503050406030204" pitchFamily="18" charset="0"/>
                              </a:rPr>
                              <m:t>tan</m:t>
                            </m:r>
                            <m:r>
                              <m:rPr>
                                <m:sty m:val="p"/>
                              </m:rPr>
                              <a:rPr lang="en-US" altLang="ja-JP" sz="1200">
                                <a:latin typeface="Cambria Math" panose="02040503050406030204" pitchFamily="18" charset="0"/>
                              </a:rPr>
                              <m:t>h</m:t>
                            </m:r>
                          </m:fName>
                          <m:e>
                            <m:rad>
                              <m:radPr>
                                <m:degHide m:val="on"/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 b="0" i="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</m:den>
                                </m:f>
                              </m:e>
                            </m:rad>
                          </m:e>
                        </m:func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9" name="テキスト ボックス 150">
              <a:extLst>
                <a:ext uri="{FF2B5EF4-FFF2-40B4-BE49-F238E27FC236}">
                  <a16:creationId xmlns:a16="http://schemas.microsoft.com/office/drawing/2014/main" id="{8689E035-9072-4552-93A5-C4CAB318DDDD}"/>
                </a:ext>
              </a:extLst>
            </xdr:cNvPr>
            <xdr:cNvSpPr txBox="1"/>
          </xdr:nvSpPr>
          <xdr:spPr>
            <a:xfrm>
              <a:off x="5852795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𝐿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B/𝐿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  tanh⁡〖√((𝑧_A 𝐿)/(   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𝑧_B/𝐿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    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))=√(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)  tan</a:t>
              </a:r>
              <a:r>
                <a:rPr lang="en-US" altLang="ja-JP" sz="1200" i="0">
                  <a:latin typeface="Cambria Math" panose="02040503050406030204" pitchFamily="18" charset="0"/>
                </a:rPr>
                <a:t>h⁡√(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A/(  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</a:t>
              </a:r>
              <a:r>
                <a:rPr lang="en-US" altLang="ja-JP" sz="1200" i="0">
                  <a:latin typeface="Cambria Math" panose="02040503050406030204" pitchFamily="18" charset="0"/>
                </a:rPr>
                <a:t>   )) 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41</xdr:col>
      <xdr:colOff>0</xdr:colOff>
      <xdr:row>17</xdr:row>
      <xdr:rowOff>0</xdr:rowOff>
    </xdr:from>
    <xdr:to>
      <xdr:col>41</xdr:col>
      <xdr:colOff>0</xdr:colOff>
      <xdr:row>19</xdr:row>
      <xdr:rowOff>32415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テキスト ボックス 145">
              <a:extLst>
                <a:ext uri="{FF2B5EF4-FFF2-40B4-BE49-F238E27FC236}">
                  <a16:creationId xmlns:a16="http://schemas.microsoft.com/office/drawing/2014/main" id="{B563DA45-76F9-4B21-B1C1-4A346E42AB5B}"/>
                </a:ext>
              </a:extLst>
            </xdr:cNvPr>
            <xdr:cNvSpPr txBox="1"/>
          </xdr:nvSpPr>
          <xdr:spPr>
            <a:xfrm>
              <a:off x="25806400" y="3886200"/>
              <a:ext cx="2831425" cy="489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sym typeface="Symbol" panose="05050102010706020507" pitchFamily="18" charset="2"/>
                          </a:rPr>
                          <m:t>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600" b="0" i="0">
                            <a:latin typeface="Cambria Math" panose="02040503050406030204" pitchFamily="18" charset="0"/>
                          </a:rPr>
                          <m:t>W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 [</m:t>
                    </m:r>
                    <m:r>
                      <m:rPr>
                        <m:sty m:val="p"/>
                      </m:rPr>
                      <a:rPr kumimoji="1" lang="el-GR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Ω</m:t>
                    </m:r>
                    <m:sSup>
                      <m:sSupPr>
                        <m:ctrlPr>
                          <a:rPr kumimoji="1" lang="el-GR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6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kumimoji="1" lang="en-US" altLang="ja-JP" sz="16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s</m:t>
                        </m:r>
                      </m:e>
                      <m: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−0.5</m:t>
                        </m:r>
                      </m:sup>
                    </m:sSup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]</m:t>
                    </m:r>
                    <m:r>
                      <a:rPr kumimoji="1" lang="en-US" altLang="ja-JP" sz="16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𝑅𝑇</m:t>
                        </m:r>
                      </m:num>
                      <m:den>
                        <m:sSup>
                          <m:sSupPr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sSup>
                          <m:sSupPr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𝐹</m:t>
                            </m:r>
                          </m:e>
                          <m: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𝐴𝑐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</m:rad>
                      </m:den>
                    </m:f>
                    <m:r>
                      <a:rPr kumimoji="1" lang="en-US" altLang="ja-JP" sz="16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rad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30" name="テキスト ボックス 145">
              <a:extLst>
                <a:ext uri="{FF2B5EF4-FFF2-40B4-BE49-F238E27FC236}">
                  <a16:creationId xmlns:a16="http://schemas.microsoft.com/office/drawing/2014/main" id="{B563DA45-76F9-4B21-B1C1-4A346E42AB5B}"/>
                </a:ext>
              </a:extLst>
            </xdr:cNvPr>
            <xdr:cNvSpPr txBox="1"/>
          </xdr:nvSpPr>
          <xdr:spPr>
            <a:xfrm>
              <a:off x="25806400" y="3886200"/>
              <a:ext cx="2831425" cy="489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600" b="0" i="0">
                  <a:latin typeface="Cambria Math" panose="02040503050406030204" pitchFamily="18" charset="0"/>
                  <a:sym typeface="Symbol" panose="05050102010706020507" pitchFamily="18" charset="2"/>
                </a:rPr>
                <a:t>_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W  [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Ω〖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s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〗^(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−0.5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]</a:t>
              </a:r>
              <a:r>
                <a:rPr kumimoji="1" lang="en-US" altLang="ja-JP" sz="1600" i="0">
                  <a:latin typeface="Cambria Math" panose="02040503050406030204" pitchFamily="18" charset="0"/>
                </a:rPr>
                <a:t>=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𝑅𝑇/(𝑛^2 𝐹^2 𝐴𝑐√𝐷)</a:t>
              </a:r>
              <a:r>
                <a:rPr kumimoji="1"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1/√2</a:t>
              </a:r>
              <a:endParaRPr kumimoji="1" lang="ja-JP" altLang="en-US" sz="1600"/>
            </a:p>
          </xdr:txBody>
        </xdr:sp>
      </mc:Fallback>
    </mc:AlternateContent>
    <xdr:clientData/>
  </xdr:twoCellAnchor>
  <xdr:twoCellAnchor>
    <xdr:from>
      <xdr:col>41</xdr:col>
      <xdr:colOff>0</xdr:colOff>
      <xdr:row>16</xdr:row>
      <xdr:rowOff>0</xdr:rowOff>
    </xdr:from>
    <xdr:to>
      <xdr:col>41</xdr:col>
      <xdr:colOff>0</xdr:colOff>
      <xdr:row>20</xdr:row>
      <xdr:rowOff>57600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1DDE9F25-B247-4B50-BE70-5C14315F2EC7}"/>
            </a:ext>
          </a:extLst>
        </xdr:cNvPr>
        <xdr:cNvSpPr/>
      </xdr:nvSpPr>
      <xdr:spPr>
        <a:xfrm>
          <a:off x="25603200" y="3657600"/>
          <a:ext cx="3240000" cy="972000"/>
        </a:xfrm>
        <a:prstGeom prst="wedgeRoundRectCallout">
          <a:avLst>
            <a:gd name="adj1" fmla="val 13715"/>
            <a:gd name="adj2" fmla="val 282276"/>
            <a:gd name="adj3" fmla="val 16667"/>
          </a:avLst>
        </a:prstGeom>
        <a:solidFill>
          <a:schemeClr val="accent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24</xdr:col>
      <xdr:colOff>671200</xdr:colOff>
      <xdr:row>23</xdr:row>
      <xdr:rowOff>214200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527D32CF-C805-4E97-847A-77C9E1D3ACE6}"/>
            </a:ext>
          </a:extLst>
        </xdr:cNvPr>
        <xdr:cNvSpPr/>
      </xdr:nvSpPr>
      <xdr:spPr>
        <a:xfrm>
          <a:off x="9931400" y="4572000"/>
          <a:ext cx="5040000" cy="900000"/>
        </a:xfrm>
        <a:prstGeom prst="wedgeRoundRectCallout">
          <a:avLst>
            <a:gd name="adj1" fmla="val -4769"/>
            <a:gd name="adj2" fmla="val 110847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リーク電流が無い場合（</a:t>
          </a:r>
          <a:r>
            <a:rPr kumimoji="1" lang="en-US" altLang="ja-JP" sz="1100"/>
            <a:t>R</a:t>
          </a:r>
          <a:r>
            <a:rPr kumimoji="1" lang="en-US" altLang="ja-JP" sz="1100" baseline="-25000"/>
            <a:t>leak</a:t>
          </a:r>
          <a:r>
            <a:rPr kumimoji="1" lang="en-US" altLang="ja-JP" sz="1100"/>
            <a:t> = </a:t>
          </a:r>
          <a:r>
            <a:rPr kumimoji="1" lang="ja-JP" altLang="en-US" sz="1100"/>
            <a:t>∞）のとき、</a:t>
          </a:r>
          <a:r>
            <a:rPr kumimoji="1" lang="en-US" altLang="ja-JP" sz="1100"/>
            <a:t>Fig. 15(e)</a:t>
          </a:r>
          <a:r>
            <a:rPr kumimoji="1" lang="ja-JP" altLang="en-US" sz="1100"/>
            <a:t>と同じ形状になります。リーク電流が大きくなる（</a:t>
          </a:r>
          <a:r>
            <a:rPr kumimoji="1" lang="en-US" altLang="ja-JP" sz="1100"/>
            <a:t>R</a:t>
          </a:r>
          <a:r>
            <a:rPr kumimoji="1" lang="en-US" altLang="ja-JP" sz="1100" baseline="-25000"/>
            <a:t>leak</a:t>
          </a:r>
          <a:r>
            <a:rPr kumimoji="1" lang="ja-JP" altLang="en-US" sz="1100"/>
            <a:t>が小さくなる）につれて垂線が傾きを持つように見え始め、最終的に円弧になります。</a:t>
          </a:r>
          <a:endParaRPr kumimoji="1" lang="en-US" altLang="ja-JP" sz="1100"/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311200</xdr:colOff>
      <xdr:row>4</xdr:row>
      <xdr:rowOff>142200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6D2BE872-E326-4DAA-86AE-ED048F25DAE2}"/>
            </a:ext>
          </a:extLst>
        </xdr:cNvPr>
        <xdr:cNvSpPr/>
      </xdr:nvSpPr>
      <xdr:spPr>
        <a:xfrm>
          <a:off x="9245600" y="228600"/>
          <a:ext cx="4680000" cy="8280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Fig. 18(e)</a:t>
          </a:r>
          <a:r>
            <a:rPr kumimoji="1" lang="ja-JP" altLang="en-US" sz="1100"/>
            <a:t>に示されている、リーク電流が発生している場合を想定した</a:t>
          </a:r>
          <a:r>
            <a:rPr kumimoji="1" lang="en-US" altLang="ja-JP" sz="1100"/>
            <a:t>simulation</a:t>
          </a:r>
          <a:r>
            <a:rPr kumimoji="1" lang="ja-JP" altLang="en-US" sz="1100"/>
            <a:t>です。リーク電流が大きくなると</a:t>
          </a:r>
          <a:r>
            <a:rPr kumimoji="1" lang="en-US" altLang="ja-JP" sz="1100"/>
            <a:t>Nyquist plot</a:t>
          </a:r>
          <a:r>
            <a:rPr kumimoji="1" lang="ja-JP" altLang="en-US" sz="1100"/>
            <a:t>の垂線が巨大な円弧の一部となり、傾きを持つように見える様子を確認できます。</a:t>
          </a:r>
          <a:endParaRPr kumimoji="1" lang="en-US" altLang="ja-JP" sz="1100"/>
        </a:p>
      </xdr:txBody>
    </xdr:sp>
    <xdr:clientData/>
  </xdr:twoCellAnchor>
  <xdr:twoCellAnchor editAs="oneCell">
    <xdr:from>
      <xdr:col>16</xdr:col>
      <xdr:colOff>0</xdr:colOff>
      <xdr:row>5</xdr:row>
      <xdr:rowOff>0</xdr:rowOff>
    </xdr:from>
    <xdr:to>
      <xdr:col>20</xdr:col>
      <xdr:colOff>76200</xdr:colOff>
      <xdr:row>11</xdr:row>
      <xdr:rowOff>114300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493C66D9-DC2E-4D7F-8D7F-1A62AB34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1143000"/>
          <a:ext cx="28194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96370</xdr:colOff>
      <xdr:row>0</xdr:row>
      <xdr:rowOff>224117</xdr:rowOff>
    </xdr:from>
    <xdr:to>
      <xdr:col>15</xdr:col>
      <xdr:colOff>185270</xdr:colOff>
      <xdr:row>21</xdr:row>
      <xdr:rowOff>103094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8A15417A-DEDD-433F-95B1-9643FC9B52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95250</xdr:colOff>
      <xdr:row>36</xdr:row>
      <xdr:rowOff>180974</xdr:rowOff>
    </xdr:from>
    <xdr:to>
      <xdr:col>33</xdr:col>
      <xdr:colOff>62650</xdr:colOff>
      <xdr:row>116</xdr:row>
      <xdr:rowOff>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D5441152-B0EC-4036-83F3-B4B6351DBBFF}"/>
            </a:ext>
          </a:extLst>
        </xdr:cNvPr>
        <xdr:cNvSpPr/>
      </xdr:nvSpPr>
      <xdr:spPr>
        <a:xfrm>
          <a:off x="16960850" y="8639174"/>
          <a:ext cx="2736000" cy="2016126"/>
        </a:xfrm>
        <a:prstGeom prst="roundRect">
          <a:avLst>
            <a:gd name="adj" fmla="val 14275"/>
          </a:avLst>
        </a:prstGeom>
        <a:solidFill>
          <a:schemeClr val="accent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en-US" altLang="ja-JP" sz="1400">
              <a:solidFill>
                <a:schemeClr val="lt1"/>
              </a:solidFill>
              <a:latin typeface="+mn-ea"/>
              <a:ea typeface="+mn-ea"/>
              <a:cs typeface="+mn-cs"/>
            </a:rPr>
            <a:t>Use "autofill" to fill up the cells to the bottom, after copy/paste of the parts and tools.  </a:t>
          </a:r>
          <a:endParaRPr kumimoji="1" lang="ja-JP" altLang="en-US" sz="1400">
            <a:solidFill>
              <a:schemeClr val="lt1"/>
            </a:solidFill>
            <a:latin typeface="+mn-ea"/>
            <a:ea typeface="+mn-ea"/>
            <a:cs typeface="+mn-cs"/>
          </a:endParaRPr>
        </a:p>
      </xdr:txBody>
    </xdr:sp>
    <xdr:clientData/>
  </xdr:twoCellAnchor>
  <xdr:twoCellAnchor editAs="oneCell">
    <xdr:from>
      <xdr:col>55</xdr:col>
      <xdr:colOff>0</xdr:colOff>
      <xdr:row>15</xdr:row>
      <xdr:rowOff>0</xdr:rowOff>
    </xdr:from>
    <xdr:to>
      <xdr:col>58</xdr:col>
      <xdr:colOff>147320</xdr:colOff>
      <xdr:row>19</xdr:row>
      <xdr:rowOff>85039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9631DEC5-7805-4F8F-9AD1-78AC381A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35050" y="3429000"/>
          <a:ext cx="2217420" cy="99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15</xdr:row>
      <xdr:rowOff>0</xdr:rowOff>
    </xdr:from>
    <xdr:to>
      <xdr:col>61</xdr:col>
      <xdr:colOff>241503</xdr:colOff>
      <xdr:row>19</xdr:row>
      <xdr:rowOff>39319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41B6316D-E276-4D3E-A48D-B14AD5A3A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71850" y="3429000"/>
          <a:ext cx="1625803" cy="953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10</xdr:row>
      <xdr:rowOff>0</xdr:rowOff>
    </xdr:from>
    <xdr:to>
      <xdr:col>60</xdr:col>
      <xdr:colOff>630987</xdr:colOff>
      <xdr:row>14</xdr:row>
      <xdr:rowOff>39319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539755D3-95AA-4E74-9C7A-94CA9B4D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71850" y="2286000"/>
          <a:ext cx="1323137" cy="953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68</xdr:col>
      <xdr:colOff>0</xdr:colOff>
      <xdr:row>10</xdr:row>
      <xdr:rowOff>0</xdr:rowOff>
    </xdr:from>
    <xdr:ext cx="1323137" cy="953719"/>
    <xdr:pic>
      <xdr:nvPicPr>
        <xdr:cNvPr id="26" name="図 25">
          <a:extLst>
            <a:ext uri="{FF2B5EF4-FFF2-40B4-BE49-F238E27FC236}">
              <a16:creationId xmlns:a16="http://schemas.microsoft.com/office/drawing/2014/main" id="{860AEE08-BAE4-47F8-9B1E-43E9F8844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0" y="2286000"/>
          <a:ext cx="1323137" cy="953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68</xdr:col>
      <xdr:colOff>0</xdr:colOff>
      <xdr:row>15</xdr:row>
      <xdr:rowOff>0</xdr:rowOff>
    </xdr:from>
    <xdr:ext cx="1625803" cy="953719"/>
    <xdr:pic>
      <xdr:nvPicPr>
        <xdr:cNvPr id="27" name="図 26">
          <a:extLst>
            <a:ext uri="{FF2B5EF4-FFF2-40B4-BE49-F238E27FC236}">
              <a16:creationId xmlns:a16="http://schemas.microsoft.com/office/drawing/2014/main" id="{079A5822-0839-4179-996C-324C5DAC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0" y="3429000"/>
          <a:ext cx="1625803" cy="953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55</xdr:col>
      <xdr:colOff>0</xdr:colOff>
      <xdr:row>21</xdr:row>
      <xdr:rowOff>0</xdr:rowOff>
    </xdr:from>
    <xdr:to>
      <xdr:col>56</xdr:col>
      <xdr:colOff>350125</xdr:colOff>
      <xdr:row>21</xdr:row>
      <xdr:rowOff>186654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テキスト ボックス 154">
              <a:extLst>
                <a:ext uri="{FF2B5EF4-FFF2-40B4-BE49-F238E27FC236}">
                  <a16:creationId xmlns:a16="http://schemas.microsoft.com/office/drawing/2014/main" id="{C430CF48-5207-4E5A-88C4-557D1DFC5E64}"/>
                </a:ext>
              </a:extLst>
            </xdr:cNvPr>
            <xdr:cNvSpPr txBox="1"/>
          </xdr:nvSpPr>
          <xdr:spPr>
            <a:xfrm>
              <a:off x="39135050" y="4800600"/>
              <a:ext cx="1042275" cy="1866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8" name="テキスト ボックス 154">
              <a:extLst>
                <a:ext uri="{FF2B5EF4-FFF2-40B4-BE49-F238E27FC236}">
                  <a16:creationId xmlns:a16="http://schemas.microsoft.com/office/drawing/2014/main" id="{C430CF48-5207-4E5A-88C4-557D1DFC5E64}"/>
                </a:ext>
              </a:extLst>
            </xdr:cNvPr>
            <xdr:cNvSpPr txBox="1"/>
          </xdr:nvSpPr>
          <xdr:spPr>
            <a:xfrm>
              <a:off x="39135050" y="4800600"/>
              <a:ext cx="1042275" cy="18665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59</xdr:col>
      <xdr:colOff>0</xdr:colOff>
      <xdr:row>20</xdr:row>
      <xdr:rowOff>0</xdr:rowOff>
    </xdr:from>
    <xdr:to>
      <xdr:col>61</xdr:col>
      <xdr:colOff>405490</xdr:colOff>
      <xdr:row>22</xdr:row>
      <xdr:rowOff>69412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テキスト ボックス 55">
              <a:extLst>
                <a:ext uri="{FF2B5EF4-FFF2-40B4-BE49-F238E27FC236}">
                  <a16:creationId xmlns:a16="http://schemas.microsoft.com/office/drawing/2014/main" id="{AD10208A-8A6E-484D-BD8E-4D59BBE67F6F}"/>
                </a:ext>
              </a:extLst>
            </xdr:cNvPr>
            <xdr:cNvSpPr txBox="1"/>
          </xdr:nvSpPr>
          <xdr:spPr>
            <a:xfrm>
              <a:off x="41471850" y="45720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B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29" name="テキスト ボックス 55">
              <a:extLst>
                <a:ext uri="{FF2B5EF4-FFF2-40B4-BE49-F238E27FC236}">
                  <a16:creationId xmlns:a16="http://schemas.microsoft.com/office/drawing/2014/main" id="{AD10208A-8A6E-484D-BD8E-4D59BBE67F6F}"/>
                </a:ext>
              </a:extLst>
            </xdr:cNvPr>
            <xdr:cNvSpPr txBox="1"/>
          </xdr:nvSpPr>
          <xdr:spPr>
            <a:xfrm>
              <a:off x="41471850" y="4572000"/>
              <a:ext cx="1789790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  coth⁡〖√(𝑧_A/𝑧_B ) 𝐿〗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68</xdr:col>
      <xdr:colOff>0</xdr:colOff>
      <xdr:row>20</xdr:row>
      <xdr:rowOff>0</xdr:rowOff>
    </xdr:from>
    <xdr:to>
      <xdr:col>73</xdr:col>
      <xdr:colOff>367907</xdr:colOff>
      <xdr:row>22</xdr:row>
      <xdr:rowOff>102784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テキスト ボックス 149">
              <a:extLst>
                <a:ext uri="{FF2B5EF4-FFF2-40B4-BE49-F238E27FC236}">
                  <a16:creationId xmlns:a16="http://schemas.microsoft.com/office/drawing/2014/main" id="{1A1BE1A7-6ACE-4CEF-81E4-0A921AFEA207}"/>
                </a:ext>
              </a:extLst>
            </xdr:cNvPr>
            <xdr:cNvSpPr txBox="1"/>
          </xdr:nvSpPr>
          <xdr:spPr>
            <a:xfrm>
              <a:off x="4724400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num>
                          <m:den>
                            <m:r>
                              <a:rPr lang="en-US" altLang="ja-JP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coth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𝐿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  <m:t>𝑧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>
                                    <a:latin typeface="Cambria Math" panose="02040503050406030204" pitchFamily="18" charset="0"/>
                                  </a:rPr>
                                  <m:t>A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e>
                        </m:rad>
                        <m:func>
                          <m:func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altLang="ja-JP" sz="1200">
                                <a:latin typeface="Cambria Math" panose="02040503050406030204" pitchFamily="18" charset="0"/>
                              </a:rPr>
                              <m:t>coth</m:t>
                            </m:r>
                          </m:fName>
                          <m:e>
                            <m:rad>
                              <m:radPr>
                                <m:degHide m:val="on"/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 b="0" i="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</m:den>
                                </m:f>
                              </m:e>
                            </m:rad>
                          </m:e>
                        </m:func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30" name="テキスト ボックス 149">
              <a:extLst>
                <a:ext uri="{FF2B5EF4-FFF2-40B4-BE49-F238E27FC236}">
                  <a16:creationId xmlns:a16="http://schemas.microsoft.com/office/drawing/2014/main" id="{1A1BE1A7-6ACE-4CEF-81E4-0A921AFEA207}"/>
                </a:ext>
              </a:extLst>
            </xdr:cNvPr>
            <xdr:cNvSpPr txBox="1"/>
          </xdr:nvSpPr>
          <xdr:spPr>
            <a:xfrm>
              <a:off x="4724400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𝐿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B/𝐿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  coth⁡〖√((𝑧_A 𝐿)/(   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𝑧_B/𝐿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    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))=√(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)  </a:t>
              </a:r>
              <a:r>
                <a:rPr lang="en-US" altLang="ja-JP" sz="1200" i="0">
                  <a:latin typeface="Cambria Math" panose="02040503050406030204" pitchFamily="18" charset="0"/>
                </a:rPr>
                <a:t>coth⁡√(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A/(  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</a:t>
              </a:r>
              <a:r>
                <a:rPr lang="en-US" altLang="ja-JP" sz="1200" i="0">
                  <a:latin typeface="Cambria Math" panose="02040503050406030204" pitchFamily="18" charset="0"/>
                </a:rPr>
                <a:t>   )) 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 editAs="oneCell">
    <xdr:from>
      <xdr:col>77</xdr:col>
      <xdr:colOff>0</xdr:colOff>
      <xdr:row>15</xdr:row>
      <xdr:rowOff>0</xdr:rowOff>
    </xdr:from>
    <xdr:to>
      <xdr:col>79</xdr:col>
      <xdr:colOff>193954</xdr:colOff>
      <xdr:row>19</xdr:row>
      <xdr:rowOff>39319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D2D9694E-5432-4405-A8F8-23470787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09800" y="3429000"/>
          <a:ext cx="1578254" cy="953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77</xdr:col>
      <xdr:colOff>0</xdr:colOff>
      <xdr:row>20</xdr:row>
      <xdr:rowOff>0</xdr:rowOff>
    </xdr:from>
    <xdr:to>
      <xdr:col>79</xdr:col>
      <xdr:colOff>424664</xdr:colOff>
      <xdr:row>22</xdr:row>
      <xdr:rowOff>69412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テキスト ボックス 56">
              <a:extLst>
                <a:ext uri="{FF2B5EF4-FFF2-40B4-BE49-F238E27FC236}">
                  <a16:creationId xmlns:a16="http://schemas.microsoft.com/office/drawing/2014/main" id="{73311911-3853-4C15-9475-72963F3DE000}"/>
                </a:ext>
              </a:extLst>
            </xdr:cNvPr>
            <xdr:cNvSpPr txBox="1"/>
          </xdr:nvSpPr>
          <xdr:spPr>
            <a:xfrm>
              <a:off x="53009800" y="4572000"/>
              <a:ext cx="1808964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B</m:t>
                            </m:r>
                          </m:sub>
                        </m:sSub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tanh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</m:num>
                              <m:den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B</m:t>
                                    </m:r>
                                  </m:sub>
                                </m:sSub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32" name="テキスト ボックス 56">
              <a:extLst>
                <a:ext uri="{FF2B5EF4-FFF2-40B4-BE49-F238E27FC236}">
                  <a16:creationId xmlns:a16="http://schemas.microsoft.com/office/drawing/2014/main" id="{73311911-3853-4C15-9475-72963F3DE000}"/>
                </a:ext>
              </a:extLst>
            </xdr:cNvPr>
            <xdr:cNvSpPr txBox="1"/>
          </xdr:nvSpPr>
          <xdr:spPr>
            <a:xfrm>
              <a:off x="53009800" y="4572000"/>
              <a:ext cx="1808964" cy="526612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𝑧_B )  tanh⁡〖√(𝑧_A/𝑧_B ) 𝐿〗</a:t>
              </a:r>
              <a:endParaRPr kumimoji="1" lang="ja-JP" altLang="en-US" sz="1200"/>
            </a:p>
          </xdr:txBody>
        </xdr:sp>
      </mc:Fallback>
    </mc:AlternateContent>
    <xdr:clientData/>
  </xdr:twoCellAnchor>
  <xdr:oneCellAnchor>
    <xdr:from>
      <xdr:col>86</xdr:col>
      <xdr:colOff>0</xdr:colOff>
      <xdr:row>15</xdr:row>
      <xdr:rowOff>0</xdr:rowOff>
    </xdr:from>
    <xdr:ext cx="1578254" cy="953719"/>
    <xdr:pic>
      <xdr:nvPicPr>
        <xdr:cNvPr id="33" name="図 32">
          <a:extLst>
            <a:ext uri="{FF2B5EF4-FFF2-40B4-BE49-F238E27FC236}">
              <a16:creationId xmlns:a16="http://schemas.microsoft.com/office/drawing/2014/main" id="{7E9C2427-AD25-4F21-B520-BD42F0576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81950" y="3429000"/>
          <a:ext cx="1578254" cy="953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86</xdr:col>
      <xdr:colOff>0</xdr:colOff>
      <xdr:row>20</xdr:row>
      <xdr:rowOff>0</xdr:rowOff>
    </xdr:from>
    <xdr:to>
      <xdr:col>91</xdr:col>
      <xdr:colOff>367907</xdr:colOff>
      <xdr:row>22</xdr:row>
      <xdr:rowOff>102784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テキスト ボックス 150">
              <a:extLst>
                <a:ext uri="{FF2B5EF4-FFF2-40B4-BE49-F238E27FC236}">
                  <a16:creationId xmlns:a16="http://schemas.microsoft.com/office/drawing/2014/main" id="{66061008-3296-42CE-B036-6220132370F7}"/>
                </a:ext>
              </a:extLst>
            </xdr:cNvPr>
            <xdr:cNvSpPr txBox="1"/>
          </xdr:nvSpPr>
          <xdr:spPr>
            <a:xfrm>
              <a:off x="5878195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𝑍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TLM</m:t>
                        </m:r>
                      </m:sub>
                    </m:sSub>
                    <m:r>
                      <a:rPr kumimoji="1" lang="en-US" altLang="ja-JP" sz="120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kumimoji="1" lang="en-US" altLang="ja-JP" sz="1200" b="0" i="1">
                                <a:latin typeface="Cambria Math" panose="02040503050406030204" pitchFamily="18" charset="0"/>
                              </a:rPr>
                              <m:t>𝑧</m:t>
                            </m:r>
                          </m:e>
                          <m:sub>
                            <m:r>
                              <m:rPr>
                                <m:sty m:val="p"/>
                              </m:rPr>
                              <a:rPr kumimoji="1" lang="en-US" altLang="ja-JP" sz="1200" b="0" i="0">
                                <a:latin typeface="Cambria Math" panose="02040503050406030204" pitchFamily="18" charset="0"/>
                              </a:rPr>
                              <m:t>A</m:t>
                            </m:r>
                          </m:sub>
                        </m:sSub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𝐿</m:t>
                        </m:r>
                        <m:r>
                          <a:rPr kumimoji="1" lang="en-US" altLang="ja-JP" sz="12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f>
                          <m:f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  <m:t>𝑧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num>
                          <m:den>
                            <m:r>
                              <a:rPr lang="en-US" altLang="ja-JP" sz="1200" b="0" i="1">
                                <a:latin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</m:e>
                    </m:rad>
                    <m:func>
                      <m:funcPr>
                        <m:ctrlPr>
                          <a:rPr kumimoji="1" lang="en-US" altLang="ja-JP" sz="12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kumimoji="1" lang="en-US" altLang="ja-JP" sz="1200" b="0" i="0">
                            <a:latin typeface="Cambria Math" panose="02040503050406030204" pitchFamily="18" charset="0"/>
                          </a:rPr>
                          <m:t>tanh</m:t>
                        </m:r>
                      </m:fName>
                      <m:e>
                        <m:rad>
                          <m:radPr>
                            <m:degHide m:val="on"/>
                            <m:ctrlPr>
                              <a:rPr kumimoji="1"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f>
                              <m:fPr>
                                <m:ctrlPr>
                                  <a:rPr kumimoji="1"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kumimoji="1"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kumimoji="1" lang="en-US" altLang="ja-JP" sz="1200" b="0" i="1">
                                        <a:latin typeface="Cambria Math" panose="02040503050406030204" pitchFamily="18" charset="0"/>
                                      </a:rPr>
                                      <m:t>𝑧</m:t>
                                    </m:r>
                                  </m:e>
                                  <m:sub>
                                    <m:r>
                                      <m:rPr>
                                        <m:sty m:val="p"/>
                                      </m:rPr>
                                      <a:rPr kumimoji="1" lang="en-US" altLang="ja-JP" sz="1200" b="0" i="0">
                                        <a:latin typeface="Cambria Math" panose="02040503050406030204" pitchFamily="18" charset="0"/>
                                      </a:rPr>
                                      <m:t>A</m:t>
                                    </m:r>
                                  </m:sub>
                                </m:sSub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𝐿</m:t>
                                </m:r>
                              </m:num>
                              <m:den>
                                <m:r>
                                  <a:rPr kumimoji="1"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  <m:t>𝑧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𝐿</m:t>
                                    </m:r>
                                  </m:den>
                                </m:f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   </m:t>
                                </m:r>
                              </m:den>
                            </m:f>
                          </m:e>
                        </m:rad>
                        <m:r>
                          <a:rPr kumimoji="1" lang="en-US" altLang="ja-JP" sz="1200" b="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>
                                    <a:latin typeface="Cambria Math" panose="02040503050406030204" pitchFamily="18" charset="0"/>
                                  </a:rPr>
                                  <m:t>A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altLang="ja-JP" sz="1200" b="0" i="1">
                                    <a:latin typeface="Cambria Math" panose="02040503050406030204" pitchFamily="18" charset="0"/>
                                  </a:rPr>
                                  <m:t>𝑍</m:t>
                                </m:r>
                              </m:e>
                              <m:sub>
                                <m:r>
                                  <m:rPr>
                                    <m:sty m:val="p"/>
                                  </m:rPr>
                                  <a:rPr lang="en-US" altLang="ja-JP" sz="1200" b="0" i="0">
                                    <a:latin typeface="Cambria Math" panose="02040503050406030204" pitchFamily="18" charset="0"/>
                                  </a:rPr>
                                  <m:t>B</m:t>
                                </m:r>
                              </m:sub>
                            </m:sSub>
                          </m:e>
                        </m:rad>
                        <m:func>
                          <m:funcPr>
                            <m:ctrlPr>
                              <a:rPr lang="en-US" altLang="ja-JP" sz="120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altLang="ja-JP" sz="1200" b="0" i="0">
                                <a:latin typeface="Cambria Math" panose="02040503050406030204" pitchFamily="18" charset="0"/>
                              </a:rPr>
                              <m:t>tan</m:t>
                            </m:r>
                            <m:r>
                              <m:rPr>
                                <m:sty m:val="p"/>
                              </m:rPr>
                              <a:rPr lang="en-US" altLang="ja-JP" sz="1200">
                                <a:latin typeface="Cambria Math" panose="02040503050406030204" pitchFamily="18" charset="0"/>
                              </a:rPr>
                              <m:t>h</m:t>
                            </m:r>
                          </m:fName>
                          <m:e>
                            <m:rad>
                              <m:radPr>
                                <m:degHide m:val="on"/>
                                <m:ctrlPr>
                                  <a:rPr lang="en-US" altLang="ja-JP" sz="1200" i="1">
                                    <a:latin typeface="Cambria Math" panose="02040503050406030204" pitchFamily="18" charset="0"/>
                                  </a:rPr>
                                </m:ctrlPr>
                              </m:radPr>
                              <m:deg/>
                              <m:e>
                                <m:f>
                                  <m:fPr>
                                    <m:ctrlP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>
                                            <a:latin typeface="Cambria Math" panose="02040503050406030204" pitchFamily="18" charset="0"/>
                                          </a:rPr>
                                          <m:t>A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  <m:sSub>
                                      <m:sSubPr>
                                        <m:ctrlPr>
                                          <a:rPr lang="en-US" altLang="ja-JP" sz="12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altLang="ja-JP" sz="1200" b="0" i="1">
                                            <a:latin typeface="Cambria Math" panose="02040503050406030204" pitchFamily="18" charset="0"/>
                                          </a:rPr>
                                          <m:t>𝑍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sty m:val="p"/>
                                          </m:rPr>
                                          <a:rPr lang="en-US" altLang="ja-JP" sz="1200" b="0" i="0">
                                            <a:latin typeface="Cambria Math" panose="02040503050406030204" pitchFamily="18" charset="0"/>
                                          </a:rPr>
                                          <m:t>B</m:t>
                                        </m:r>
                                      </m:sub>
                                    </m:sSub>
                                    <m:r>
                                      <a:rPr lang="en-US" altLang="ja-JP" sz="1200" i="1">
                                        <a:latin typeface="Cambria Math" panose="02040503050406030204" pitchFamily="18" charset="0"/>
                                      </a:rPr>
                                      <m:t>   </m:t>
                                    </m:r>
                                  </m:den>
                                </m:f>
                              </m:e>
                            </m:rad>
                          </m:e>
                        </m:func>
                      </m:e>
                    </m:func>
                  </m:oMath>
                </m:oMathPara>
              </a14:m>
              <a:endParaRPr kumimoji="1" lang="ja-JP" altLang="en-US" sz="1200"/>
            </a:p>
          </xdr:txBody>
        </xdr:sp>
      </mc:Choice>
      <mc:Fallback xmlns="">
        <xdr:sp macro="" textlink="">
          <xdr:nvSpPr>
            <xdr:cNvPr id="34" name="テキスト ボックス 150">
              <a:extLst>
                <a:ext uri="{FF2B5EF4-FFF2-40B4-BE49-F238E27FC236}">
                  <a16:creationId xmlns:a16="http://schemas.microsoft.com/office/drawing/2014/main" id="{66061008-3296-42CE-B036-6220132370F7}"/>
                </a:ext>
              </a:extLst>
            </xdr:cNvPr>
            <xdr:cNvSpPr txBox="1"/>
          </xdr:nvSpPr>
          <xdr:spPr>
            <a:xfrm>
              <a:off x="58781950" y="4572000"/>
              <a:ext cx="3809607" cy="559984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200" b="0" i="0">
                  <a:latin typeface="Cambria Math" panose="02040503050406030204" pitchFamily="18" charset="0"/>
                </a:rPr>
                <a:t>𝑍_TLM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=√(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𝑧_A 𝐿</a:t>
              </a:r>
              <a:r>
                <a:rPr kumimoji="1" lang="en-US" altLang="ja-JP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B/𝐿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  tanh⁡〖√((𝑧_A 𝐿)/(   </a:t>
              </a:r>
              <a:r>
                <a:rPr lang="en-US" altLang="ja-JP" sz="1200" i="0">
                  <a:latin typeface="Cambria Math" panose="02040503050406030204" pitchFamily="18" charset="0"/>
                </a:rPr>
                <a:t>𝑧_B/𝐿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    </a:t>
              </a:r>
              <a:r>
                <a:rPr kumimoji="1" lang="en-US" altLang="ja-JP" sz="1200" b="0" i="0">
                  <a:latin typeface="Cambria Math" panose="02040503050406030204" pitchFamily="18" charset="0"/>
                </a:rPr>
                <a:t>))=√(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)  tan</a:t>
              </a:r>
              <a:r>
                <a:rPr lang="en-US" altLang="ja-JP" sz="1200" i="0">
                  <a:latin typeface="Cambria Math" panose="02040503050406030204" pitchFamily="18" charset="0"/>
                </a:rPr>
                <a:t>h⁡√(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</a:t>
              </a:r>
              <a:r>
                <a:rPr lang="en-US" altLang="ja-JP" sz="1200" i="0">
                  <a:latin typeface="Cambria Math" panose="02040503050406030204" pitchFamily="18" charset="0"/>
                </a:rPr>
                <a:t>A/(   </a:t>
              </a:r>
              <a:r>
                <a:rPr lang="en-US" altLang="ja-JP" sz="1200" b="0" i="0">
                  <a:latin typeface="Cambria Math" panose="02040503050406030204" pitchFamily="18" charset="0"/>
                </a:rPr>
                <a:t>𝑍_B </a:t>
              </a:r>
              <a:r>
                <a:rPr lang="en-US" altLang="ja-JP" sz="1200" i="0">
                  <a:latin typeface="Cambria Math" panose="02040503050406030204" pitchFamily="18" charset="0"/>
                </a:rPr>
                <a:t>   )) </a:t>
              </a:r>
              <a:r>
                <a:rPr kumimoji="1" lang="en-US" altLang="ja-JP" sz="1200" i="0">
                  <a:latin typeface="Cambria Math" panose="02040503050406030204" pitchFamily="18" charset="0"/>
                </a:rPr>
                <a:t>〗</a:t>
              </a:r>
              <a:endParaRPr kumimoji="1" lang="ja-JP" altLang="en-US" sz="1200"/>
            </a:p>
          </xdr:txBody>
        </xdr:sp>
      </mc:Fallback>
    </mc:AlternateContent>
    <xdr:clientData/>
  </xdr:twoCellAnchor>
  <xdr:twoCellAnchor>
    <xdr:from>
      <xdr:col>33</xdr:col>
      <xdr:colOff>0</xdr:colOff>
      <xdr:row>17</xdr:row>
      <xdr:rowOff>0</xdr:rowOff>
    </xdr:from>
    <xdr:to>
      <xdr:col>37</xdr:col>
      <xdr:colOff>488275</xdr:colOff>
      <xdr:row>19</xdr:row>
      <xdr:rowOff>32415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テキスト ボックス 145">
              <a:extLst>
                <a:ext uri="{FF2B5EF4-FFF2-40B4-BE49-F238E27FC236}">
                  <a16:creationId xmlns:a16="http://schemas.microsoft.com/office/drawing/2014/main" id="{FF9472DA-313B-48FC-9073-5ABFC3520D91}"/>
                </a:ext>
              </a:extLst>
            </xdr:cNvPr>
            <xdr:cNvSpPr txBox="1"/>
          </xdr:nvSpPr>
          <xdr:spPr>
            <a:xfrm>
              <a:off x="26060400" y="3886200"/>
              <a:ext cx="2831425" cy="489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sym typeface="Symbol" panose="05050102010706020507" pitchFamily="18" charset="2"/>
                          </a:rPr>
                          <m:t></m:t>
                        </m:r>
                      </m:e>
                      <m:sub>
                        <m:r>
                          <m:rPr>
                            <m:sty m:val="p"/>
                          </m:rPr>
                          <a:rPr kumimoji="1" lang="en-US" altLang="ja-JP" sz="1600" b="0" i="0">
                            <a:latin typeface="Cambria Math" panose="02040503050406030204" pitchFamily="18" charset="0"/>
                          </a:rPr>
                          <m:t>W</m:t>
                        </m:r>
                      </m:sub>
                    </m:sSub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 [</m:t>
                    </m:r>
                    <m:r>
                      <m:rPr>
                        <m:sty m:val="p"/>
                      </m:rPr>
                      <a:rPr kumimoji="1" lang="el-GR" altLang="ja-JP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Ω</m:t>
                    </m:r>
                    <m:sSup>
                      <m:sSupPr>
                        <m:ctrlPr>
                          <a:rPr kumimoji="1" lang="el-GR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kumimoji="1" lang="en-US" altLang="ja-JP" sz="16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  <m:r>
                          <m:rPr>
                            <m:sty m:val="p"/>
                          </m:rPr>
                          <a:rPr kumimoji="1" lang="en-US" altLang="ja-JP" sz="1600" b="0" i="0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s</m:t>
                        </m:r>
                      </m:e>
                      <m: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−0.5</m:t>
                        </m:r>
                      </m:sup>
                    </m:sSup>
                    <m:r>
                      <a:rPr kumimoji="1" lang="en-US" altLang="ja-JP" sz="1600" b="0" i="1">
                        <a:latin typeface="Cambria Math" panose="02040503050406030204" pitchFamily="18" charset="0"/>
                      </a:rPr>
                      <m:t>]</m:t>
                    </m:r>
                    <m:r>
                      <a:rPr kumimoji="1" lang="en-US" altLang="ja-JP" sz="16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𝑅𝑇</m:t>
                        </m:r>
                      </m:num>
                      <m:den>
                        <m:sSup>
                          <m:sSupPr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</m:e>
                          <m: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sSup>
                          <m:sSupPr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𝐹</m:t>
                            </m:r>
                          </m:e>
                          <m:sup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𝐴𝑐</m:t>
                        </m:r>
                        <m:rad>
                          <m:radPr>
                            <m:degHide m:val="on"/>
                            <m:ctrlP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𝐷</m:t>
                            </m:r>
                          </m:e>
                        </m:rad>
                      </m:den>
                    </m:f>
                    <m:r>
                      <a:rPr kumimoji="1" lang="en-US" altLang="ja-JP" sz="16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kumimoji="1" lang="en-US" altLang="ja-JP" sz="16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6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kumimoji="1" lang="en-US" altLang="ja-JP" sz="16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kumimoji="1" lang="en-US" altLang="ja-JP" sz="1600" b="0" i="1">
                                <a:latin typeface="Cambria Math" panose="02040503050406030204" pitchFamily="18" charset="0"/>
                              </a:rPr>
                              <m:t>2</m:t>
                            </m:r>
                          </m:e>
                        </m:rad>
                      </m:den>
                    </m:f>
                  </m:oMath>
                </m:oMathPara>
              </a14:m>
              <a:endParaRPr kumimoji="1" lang="ja-JP" altLang="en-US" sz="1600"/>
            </a:p>
          </xdr:txBody>
        </xdr:sp>
      </mc:Choice>
      <mc:Fallback xmlns="">
        <xdr:sp macro="" textlink="">
          <xdr:nvSpPr>
            <xdr:cNvPr id="35" name="テキスト ボックス 145">
              <a:extLst>
                <a:ext uri="{FF2B5EF4-FFF2-40B4-BE49-F238E27FC236}">
                  <a16:creationId xmlns:a16="http://schemas.microsoft.com/office/drawing/2014/main" id="{FF9472DA-313B-48FC-9073-5ABFC3520D91}"/>
                </a:ext>
              </a:extLst>
            </xdr:cNvPr>
            <xdr:cNvSpPr txBox="1"/>
          </xdr:nvSpPr>
          <xdr:spPr>
            <a:xfrm>
              <a:off x="26060400" y="3886200"/>
              <a:ext cx="2831425" cy="489615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tx1"/>
                  </a:solidFill>
                  <a:latin typeface="Arial" panose="020B0604020202020204" pitchFamily="34" charset="0"/>
                  <a:ea typeface="ＭＳ Ｐゴシック" panose="020B0600070205080204" pitchFamily="50" charset="-128"/>
                  <a:cs typeface="+mn-cs"/>
                </a:defRPr>
              </a:lvl9pPr>
            </a:lstStyle>
            <a:p>
              <a:pPr/>
              <a:r>
                <a:rPr kumimoji="1" lang="en-US" altLang="ja-JP" sz="1600" b="0" i="0">
                  <a:latin typeface="Cambria Math" panose="02040503050406030204" pitchFamily="18" charset="0"/>
                  <a:sym typeface="Symbol" panose="05050102010706020507" pitchFamily="18" charset="2"/>
                </a:rPr>
                <a:t>_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W  [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Ω〖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s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〗^(</a:t>
              </a:r>
              <a:r>
                <a:rPr kumimoji="1" lang="en-US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−0.5</a:t>
              </a:r>
              <a:r>
                <a:rPr kumimoji="1" lang="el-GR" altLang="ja-JP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]</a:t>
              </a:r>
              <a:r>
                <a:rPr kumimoji="1" lang="en-US" altLang="ja-JP" sz="1600" i="0">
                  <a:latin typeface="Cambria Math" panose="02040503050406030204" pitchFamily="18" charset="0"/>
                </a:rPr>
                <a:t>=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𝑅𝑇/(𝑛^2 𝐹^2 𝐴𝑐√𝐷)</a:t>
              </a:r>
              <a:r>
                <a:rPr kumimoji="1" lang="en-US" altLang="ja-JP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kumimoji="1" lang="en-US" altLang="ja-JP" sz="1600" b="0" i="0">
                  <a:latin typeface="Cambria Math" panose="02040503050406030204" pitchFamily="18" charset="0"/>
                </a:rPr>
                <a:t>1/√2</a:t>
              </a:r>
              <a:endParaRPr kumimoji="1" lang="ja-JP" altLang="en-US" sz="1600"/>
            </a:p>
          </xdr:txBody>
        </xdr:sp>
      </mc:Fallback>
    </mc:AlternateContent>
    <xdr:clientData/>
  </xdr:twoCellAnchor>
  <xdr:twoCellAnchor>
    <xdr:from>
      <xdr:col>32</xdr:col>
      <xdr:colOff>488950</xdr:colOff>
      <xdr:row>16</xdr:row>
      <xdr:rowOff>0</xdr:rowOff>
    </xdr:from>
    <xdr:to>
      <xdr:col>38</xdr:col>
      <xdr:colOff>1500</xdr:colOff>
      <xdr:row>20</xdr:row>
      <xdr:rowOff>57600</xdr:rowOff>
    </xdr:to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1489F9FA-870F-409E-BF3E-C75D8CCF72CF}"/>
            </a:ext>
          </a:extLst>
        </xdr:cNvPr>
        <xdr:cNvSpPr/>
      </xdr:nvSpPr>
      <xdr:spPr>
        <a:xfrm>
          <a:off x="25857200" y="3657600"/>
          <a:ext cx="3240000" cy="972000"/>
        </a:xfrm>
        <a:prstGeom prst="wedgeRoundRectCallout">
          <a:avLst>
            <a:gd name="adj1" fmla="val 13715"/>
            <a:gd name="adj2" fmla="val 282276"/>
            <a:gd name="adj3" fmla="val 16667"/>
          </a:avLst>
        </a:prstGeom>
        <a:solidFill>
          <a:schemeClr val="accent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438150</xdr:colOff>
      <xdr:row>7</xdr:row>
      <xdr:rowOff>85725</xdr:rowOff>
    </xdr:from>
    <xdr:to>
      <xdr:col>24</xdr:col>
      <xdr:colOff>28575</xdr:colOff>
      <xdr:row>13</xdr:row>
      <xdr:rowOff>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1C4C79B2-AA3C-42CC-B362-85DD6094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1752600"/>
          <a:ext cx="2847975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381000</xdr:colOff>
      <xdr:row>19</xdr:row>
      <xdr:rowOff>161926</xdr:rowOff>
    </xdr:from>
    <xdr:to>
      <xdr:col>21</xdr:col>
      <xdr:colOff>304800</xdr:colOff>
      <xdr:row>22</xdr:row>
      <xdr:rowOff>152401</xdr:rowOff>
    </xdr:to>
    <xdr:sp macro="" textlink="">
      <xdr:nvSpPr>
        <xdr:cNvPr id="20" name="吹き出し: 角を丸めた四角形 19">
          <a:extLst>
            <a:ext uri="{FF2B5EF4-FFF2-40B4-BE49-F238E27FC236}">
              <a16:creationId xmlns:a16="http://schemas.microsoft.com/office/drawing/2014/main" id="{B779565B-4955-4BFB-9463-F55181ECD51F}"/>
            </a:ext>
          </a:extLst>
        </xdr:cNvPr>
        <xdr:cNvSpPr/>
      </xdr:nvSpPr>
      <xdr:spPr>
        <a:xfrm>
          <a:off x="10325100" y="4686301"/>
          <a:ext cx="2238375" cy="704850"/>
        </a:xfrm>
        <a:prstGeom prst="wedgeRoundRectCallout">
          <a:avLst>
            <a:gd name="adj1" fmla="val -79644"/>
            <a:gd name="adj2" fmla="val 210741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These columns are copies from "elemental</a:t>
          </a:r>
          <a:r>
            <a:rPr kumimoji="1" lang="en-US" altLang="ja-JP" sz="1100" baseline="0"/>
            <a:t> parts," followed by setting the parameters (pink cells) </a:t>
          </a:r>
          <a:endParaRPr kumimoji="1" lang="en-US" altLang="ja-JP" sz="1100"/>
        </a:p>
      </xdr:txBody>
    </xdr:sp>
    <xdr:clientData/>
  </xdr:twoCellAnchor>
  <xdr:twoCellAnchor>
    <xdr:from>
      <xdr:col>22</xdr:col>
      <xdr:colOff>180975</xdr:colOff>
      <xdr:row>20</xdr:row>
      <xdr:rowOff>38100</xdr:rowOff>
    </xdr:from>
    <xdr:to>
      <xdr:col>29</xdr:col>
      <xdr:colOff>514350</xdr:colOff>
      <xdr:row>22</xdr:row>
      <xdr:rowOff>123825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D3872FAD-9317-4540-996F-1E2884DA3AD5}"/>
            </a:ext>
          </a:extLst>
        </xdr:cNvPr>
        <xdr:cNvSpPr/>
      </xdr:nvSpPr>
      <xdr:spPr>
        <a:xfrm>
          <a:off x="13125450" y="4800600"/>
          <a:ext cx="4276725" cy="561975"/>
        </a:xfrm>
        <a:prstGeom prst="wedgeRoundRectCallout">
          <a:avLst>
            <a:gd name="adj1" fmla="val -45903"/>
            <a:gd name="adj2" fmla="val 261164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These columns are</a:t>
          </a:r>
          <a:r>
            <a:rPr kumimoji="1" lang="en-US" altLang="ja-JP" sz="1100" baseline="0"/>
            <a:t> copies from "</a:t>
          </a:r>
          <a:r>
            <a:rPr kumimoji="1" lang="en-US" altLang="ja-JP" sz="1100"/>
            <a:t>connection parts," followed by</a:t>
          </a:r>
          <a:r>
            <a:rPr kumimoji="1" lang="en-US" altLang="ja-JP" sz="1100" baseline="0"/>
            <a:t> </a:t>
          </a:r>
          <a:r>
            <a:rPr kumimoji="1" lang="en-US" altLang="ja-JP" sz="1100"/>
            <a:t>changing the contents (red numbers) so as to refer the desired cells </a:t>
          </a:r>
        </a:p>
      </xdr:txBody>
    </xdr:sp>
    <xdr:clientData/>
  </xdr:twoCellAnchor>
  <xdr:twoCellAnchor>
    <xdr:from>
      <xdr:col>11</xdr:col>
      <xdr:colOff>168274</xdr:colOff>
      <xdr:row>27</xdr:row>
      <xdr:rowOff>47626</xdr:rowOff>
    </xdr:from>
    <xdr:to>
      <xdr:col>13</xdr:col>
      <xdr:colOff>628650</xdr:colOff>
      <xdr:row>30</xdr:row>
      <xdr:rowOff>28575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76A4367B-B74F-4D2A-BBA1-ED8B744CE576}"/>
            </a:ext>
          </a:extLst>
        </xdr:cNvPr>
        <xdr:cNvSpPr/>
      </xdr:nvSpPr>
      <xdr:spPr>
        <a:xfrm>
          <a:off x="6854824" y="6486526"/>
          <a:ext cx="1831976" cy="723899"/>
        </a:xfrm>
        <a:prstGeom prst="wedgeRoundRectCallout">
          <a:avLst>
            <a:gd name="adj1" fmla="val -44229"/>
            <a:gd name="adj2" fmla="val 95124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Now this</a:t>
          </a:r>
          <a:r>
            <a:rPr kumimoji="1" lang="en-US" altLang="ja-JP" sz="1100" baseline="0"/>
            <a:t> column is set to </a:t>
          </a:r>
          <a:r>
            <a:rPr kumimoji="1" lang="en-US" altLang="ja-JP" sz="1100"/>
            <a:t>refer the Z values of the sample circuit  (row</a:t>
          </a:r>
          <a:r>
            <a:rPr kumimoji="1" lang="en-US" altLang="ja-JP" sz="1100" baseline="0"/>
            <a:t> AA) </a:t>
          </a:r>
          <a:endParaRPr kumimoji="1" lang="en-US" altLang="ja-JP" sz="1100"/>
        </a:p>
      </xdr:txBody>
    </xdr:sp>
    <xdr:clientData/>
  </xdr:twoCellAnchor>
  <xdr:twoCellAnchor>
    <xdr:from>
      <xdr:col>2</xdr:col>
      <xdr:colOff>590550</xdr:colOff>
      <xdr:row>26</xdr:row>
      <xdr:rowOff>238125</xdr:rowOff>
    </xdr:from>
    <xdr:to>
      <xdr:col>6</xdr:col>
      <xdr:colOff>142875</xdr:colOff>
      <xdr:row>29</xdr:row>
      <xdr:rowOff>76200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D694C9AF-6006-4BED-BD99-833B46D078AA}"/>
            </a:ext>
          </a:extLst>
        </xdr:cNvPr>
        <xdr:cNvSpPr/>
      </xdr:nvSpPr>
      <xdr:spPr>
        <a:xfrm>
          <a:off x="1962150" y="6429375"/>
          <a:ext cx="2295525" cy="581025"/>
        </a:xfrm>
        <a:prstGeom prst="wedgeRoundRectCallout">
          <a:avLst>
            <a:gd name="adj1" fmla="val 66600"/>
            <a:gd name="adj2" fmla="val 80368"/>
            <a:gd name="adj3" fmla="val 16667"/>
          </a:avLst>
        </a:prstGeom>
        <a:solidFill>
          <a:schemeClr val="accent5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These two values</a:t>
          </a:r>
          <a:r>
            <a:rPr kumimoji="1" lang="en-US" altLang="ja-JP" sz="1100" baseline="0"/>
            <a:t> decide the frequency range for the calculation 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CD40-1D0B-46CD-9C0C-78743D3EB52D}">
  <sheetPr codeName="Sheet3"/>
  <dimension ref="A3:AK116"/>
  <sheetViews>
    <sheetView tabSelected="1" zoomScaleNormal="100" workbookViewId="0"/>
  </sheetViews>
  <sheetFormatPr defaultRowHeight="18"/>
  <cols>
    <col min="1" max="6" width="9" customWidth="1"/>
    <col min="7" max="7" width="3.33203125" customWidth="1"/>
    <col min="8" max="10" width="9" customWidth="1"/>
    <col min="11" max="11" width="3.33203125" customWidth="1"/>
    <col min="12" max="14" width="9" customWidth="1"/>
    <col min="15" max="16" width="3.33203125" customWidth="1"/>
    <col min="17" max="20" width="9" customWidth="1"/>
    <col min="21" max="21" width="3.33203125" customWidth="1"/>
    <col min="22" max="29" width="9" customWidth="1"/>
    <col min="30" max="30" width="3.33203125" customWidth="1"/>
    <col min="31" max="34" width="9" customWidth="1"/>
    <col min="35" max="35" width="3.33203125" customWidth="1"/>
    <col min="36" max="37" width="9" customWidth="1"/>
  </cols>
  <sheetData>
    <row r="3" spans="18:25" ht="18" customHeight="1"/>
    <row r="12" spans="18:25">
      <c r="R12" t="s">
        <v>29</v>
      </c>
    </row>
    <row r="15" spans="18:25" ht="18" customHeight="1">
      <c r="Y15" t="s">
        <v>88</v>
      </c>
    </row>
    <row r="16" spans="18:25" ht="18" customHeight="1">
      <c r="Y16" t="s">
        <v>89</v>
      </c>
    </row>
    <row r="19" spans="1:37">
      <c r="R19" t="s">
        <v>96</v>
      </c>
    </row>
    <row r="23" spans="1:37">
      <c r="L23" s="2"/>
    </row>
    <row r="24" spans="1:37">
      <c r="H24" s="3" t="s">
        <v>28</v>
      </c>
      <c r="I24" s="3"/>
      <c r="J24" s="3"/>
      <c r="K24" s="3"/>
      <c r="L24" s="3"/>
      <c r="M24" s="3"/>
      <c r="N24" s="3"/>
      <c r="P24" s="4" t="s">
        <v>26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7">
      <c r="Q25" s="2"/>
    </row>
    <row r="26" spans="1:37"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ht="20.149999999999999" customHeight="1">
      <c r="G27" s="23"/>
      <c r="H27" s="2" t="s">
        <v>82</v>
      </c>
      <c r="K27" s="7"/>
      <c r="L27" s="2" t="s">
        <v>38</v>
      </c>
      <c r="M27" s="2"/>
      <c r="N27" s="2"/>
      <c r="O27" s="23"/>
      <c r="P27" t="s">
        <v>24</v>
      </c>
      <c r="Q27" s="8" t="s">
        <v>40</v>
      </c>
      <c r="R27" s="8" t="s">
        <v>72</v>
      </c>
      <c r="S27" s="8" t="s">
        <v>55</v>
      </c>
      <c r="T27" s="8" t="s">
        <v>56</v>
      </c>
      <c r="U27" s="8" t="s">
        <v>24</v>
      </c>
      <c r="V27" s="8" t="s">
        <v>55</v>
      </c>
      <c r="W27" s="8" t="s">
        <v>56</v>
      </c>
      <c r="X27" s="8"/>
      <c r="Y27" s="8"/>
      <c r="Z27" s="8"/>
      <c r="AA27" s="8"/>
      <c r="AB27" s="8"/>
      <c r="AC27" s="8"/>
      <c r="AD27" s="8" t="s">
        <v>24</v>
      </c>
      <c r="AE27" s="8" t="s">
        <v>40</v>
      </c>
      <c r="AF27" s="8" t="s">
        <v>72</v>
      </c>
      <c r="AG27" s="8" t="s">
        <v>29</v>
      </c>
      <c r="AH27" s="8" t="s">
        <v>73</v>
      </c>
    </row>
    <row r="28" spans="1:37" ht="20.149999999999999" customHeight="1">
      <c r="G28" s="23"/>
      <c r="K28" s="24"/>
      <c r="O28" s="23"/>
      <c r="P28" t="s">
        <v>24</v>
      </c>
      <c r="Q28" s="9" t="s">
        <v>5</v>
      </c>
      <c r="R28" s="9" t="s">
        <v>19</v>
      </c>
      <c r="S28" s="9" t="s">
        <v>5</v>
      </c>
      <c r="T28" s="9" t="s">
        <v>6</v>
      </c>
      <c r="U28" t="s">
        <v>24</v>
      </c>
      <c r="V28" s="25" t="s">
        <v>61</v>
      </c>
      <c r="W28" s="11" t="s">
        <v>45</v>
      </c>
      <c r="X28" s="26" t="s">
        <v>21</v>
      </c>
      <c r="Y28" s="27"/>
      <c r="Z28" s="27"/>
      <c r="AA28" s="27"/>
      <c r="AB28" s="27"/>
      <c r="AC28" s="28" t="s">
        <v>29</v>
      </c>
      <c r="AD28" t="s">
        <v>24</v>
      </c>
      <c r="AE28" s="25" t="s">
        <v>79</v>
      </c>
      <c r="AF28" s="11" t="s">
        <v>58</v>
      </c>
      <c r="AG28" s="11" t="s">
        <v>80</v>
      </c>
      <c r="AH28" s="12" t="s">
        <v>39</v>
      </c>
    </row>
    <row r="29" spans="1:37" ht="20.149999999999999" customHeight="1">
      <c r="G29" s="23"/>
      <c r="H29" t="s">
        <v>1</v>
      </c>
      <c r="K29" s="24"/>
      <c r="O29" s="23"/>
      <c r="Q29" s="13"/>
      <c r="R29" s="13"/>
      <c r="S29" s="13"/>
      <c r="T29" s="13"/>
      <c r="V29" s="38"/>
      <c r="W29" s="39"/>
      <c r="X29" s="40"/>
      <c r="Y29" s="41"/>
      <c r="Z29" s="41"/>
      <c r="AA29" s="41"/>
      <c r="AB29" s="41"/>
      <c r="AC29" s="42"/>
      <c r="AE29" s="38"/>
      <c r="AF29" s="39"/>
      <c r="AG29" s="39"/>
      <c r="AH29" s="42"/>
    </row>
    <row r="30" spans="1:37" ht="20.149999999999999" customHeight="1">
      <c r="G30" s="23"/>
      <c r="H30" s="30">
        <v>6</v>
      </c>
      <c r="K30" s="24"/>
      <c r="O30" s="23"/>
      <c r="P30" t="s">
        <v>24</v>
      </c>
      <c r="Q30" t="s">
        <v>8</v>
      </c>
      <c r="R30" t="s">
        <v>8</v>
      </c>
      <c r="S30" t="s">
        <v>62</v>
      </c>
      <c r="T30" t="s">
        <v>63</v>
      </c>
      <c r="U30" t="s">
        <v>24</v>
      </c>
      <c r="X30" t="s">
        <v>25</v>
      </c>
      <c r="AD30" t="s">
        <v>24</v>
      </c>
    </row>
    <row r="31" spans="1:37" ht="20.149999999999999" customHeight="1">
      <c r="A31" s="2"/>
      <c r="B31" s="2"/>
      <c r="C31" s="2"/>
      <c r="G31" s="23"/>
      <c r="H31" s="30">
        <v>0.1</v>
      </c>
      <c r="K31" s="24"/>
      <c r="O31" s="23"/>
      <c r="P31" t="s">
        <v>24</v>
      </c>
      <c r="Q31" s="30">
        <v>10</v>
      </c>
      <c r="R31" s="30">
        <v>10</v>
      </c>
      <c r="S31" s="30">
        <v>30</v>
      </c>
      <c r="T31" s="30">
        <v>0.2</v>
      </c>
      <c r="U31" t="s">
        <v>24</v>
      </c>
      <c r="X31" s="30">
        <v>1</v>
      </c>
      <c r="AD31" t="s">
        <v>24</v>
      </c>
    </row>
    <row r="32" spans="1:37" ht="20.149999999999999" customHeight="1">
      <c r="B32" s="2"/>
      <c r="C32" s="2"/>
      <c r="D32" s="2"/>
      <c r="G32" s="23"/>
      <c r="H32" s="2" t="s">
        <v>4</v>
      </c>
      <c r="I32" s="2" t="s">
        <v>0</v>
      </c>
      <c r="J32" s="2" t="s">
        <v>64</v>
      </c>
      <c r="K32" s="24"/>
      <c r="L32" s="2" t="s">
        <v>2</v>
      </c>
      <c r="M32" s="2" t="s">
        <v>50</v>
      </c>
      <c r="N32" s="34" t="s">
        <v>104</v>
      </c>
      <c r="O32" s="23"/>
      <c r="P32" t="s">
        <v>24</v>
      </c>
      <c r="R32" t="s">
        <v>11</v>
      </c>
      <c r="U32" t="s">
        <v>24</v>
      </c>
      <c r="AD32" t="s">
        <v>24</v>
      </c>
      <c r="AJ32" s="2"/>
      <c r="AK32" s="2"/>
    </row>
    <row r="33" spans="1:35" ht="20.149999999999999" customHeight="1">
      <c r="G33" s="23"/>
      <c r="K33" s="23"/>
      <c r="O33" s="23"/>
      <c r="P33" t="s">
        <v>24</v>
      </c>
      <c r="R33" s="30">
        <v>1.0000000000000001E-5</v>
      </c>
      <c r="U33" t="s">
        <v>24</v>
      </c>
      <c r="AD33" t="s">
        <v>24</v>
      </c>
    </row>
    <row r="34" spans="1:35" ht="20.149999999999999" customHeight="1">
      <c r="G34" s="23"/>
      <c r="K34" s="23"/>
      <c r="O34" s="23"/>
      <c r="P34" t="s">
        <v>24</v>
      </c>
      <c r="U34" t="s">
        <v>24</v>
      </c>
      <c r="AB34" s="31" t="s">
        <v>23</v>
      </c>
      <c r="AD34" t="s">
        <v>24</v>
      </c>
    </row>
    <row r="35" spans="1:35" ht="20.149999999999999" customHeight="1">
      <c r="A35" s="32"/>
      <c r="G35" s="23"/>
      <c r="K35" s="23"/>
      <c r="O35" s="23"/>
      <c r="P35" t="s">
        <v>24</v>
      </c>
      <c r="U35" t="s">
        <v>24</v>
      </c>
      <c r="X35" s="33" t="s">
        <v>66</v>
      </c>
      <c r="Y35" s="31" t="s">
        <v>14</v>
      </c>
      <c r="Z35" s="31" t="s">
        <v>15</v>
      </c>
      <c r="AA35" s="31" t="s">
        <v>16</v>
      </c>
      <c r="AB35" s="31" t="s">
        <v>16</v>
      </c>
      <c r="AD35" t="s">
        <v>24</v>
      </c>
    </row>
    <row r="36" spans="1:35">
      <c r="G36" s="23"/>
      <c r="H36">
        <f>H30</f>
        <v>6</v>
      </c>
      <c r="I36">
        <f>10^H36</f>
        <v>1000000</v>
      </c>
      <c r="J36">
        <f>2*PI()*I36</f>
        <v>6283185.307179586</v>
      </c>
      <c r="K36" s="23"/>
      <c r="L36" t="str">
        <f>AH36</f>
        <v>10.0034802717265-0.0193703954895869i</v>
      </c>
      <c r="M36">
        <f>IMREAL(L36)</f>
        <v>10.003480271726501</v>
      </c>
      <c r="N36">
        <f>ABS(IMAGINARY(L36))</f>
        <v>1.9370395489586901E-2</v>
      </c>
      <c r="O36" s="23"/>
      <c r="P36" t="s">
        <v>24</v>
      </c>
      <c r="Q36">
        <f>Q$31</f>
        <v>10</v>
      </c>
      <c r="R36" t="str">
        <f>IMDIV( R$31, COMPLEX( 1, $J36*R$33*R$31 ) )</f>
        <v>0.0000253302317483578-0.0159154539948736i</v>
      </c>
      <c r="S36">
        <f>S$31</f>
        <v>30</v>
      </c>
      <c r="T36" t="str">
        <f>COMPLEX(0,-1/$J36/T$31)</f>
        <v>-7.95774715459477E-07i</v>
      </c>
      <c r="U36" t="s">
        <v>24</v>
      </c>
      <c r="V36" s="32">
        <f t="shared" ref="V36:W67" si="0">S36</f>
        <v>30</v>
      </c>
      <c r="W36" s="32" t="str">
        <f t="shared" si="0"/>
        <v>-7.95774715459477E-07i</v>
      </c>
      <c r="X36" s="31" t="str">
        <f>IMPRODUCT(X$31,IMSQRT(IMDIV(V36,W36)))</f>
        <v>4341.6075273496+4341.6075273496i</v>
      </c>
      <c r="Y36" s="31" t="e">
        <f>_xlfn.IMSINH(X36)</f>
        <v>#NUM!</v>
      </c>
      <c r="Z36" s="31" t="e">
        <f>_xlfn.IMCOSH(X36)</f>
        <v>#NUM!</v>
      </c>
      <c r="AA36" s="31" t="e">
        <f>IMDIV(Z36,Y36)</f>
        <v>#NUM!</v>
      </c>
      <c r="AB36" s="31">
        <f>IF(ISERROR(AA36),1,AA36)</f>
        <v>1</v>
      </c>
      <c r="AC36" t="str">
        <f>IMPRODUCT(IMSQRT(IMPRODUCT(V36,W36)),AB36)</f>
        <v>0.00345494149471335-0.00345494149471335i</v>
      </c>
      <c r="AD36" t="s">
        <v>24</v>
      </c>
      <c r="AE36" s="32">
        <f>Q36</f>
        <v>10</v>
      </c>
      <c r="AF36" s="32" t="str">
        <f>R36</f>
        <v>0.0000253302317483578-0.0159154539948736i</v>
      </c>
      <c r="AG36" s="32" t="str">
        <f>AC36</f>
        <v>0.00345494149471335-0.00345494149471335i</v>
      </c>
      <c r="AH36" t="str">
        <f>IMSUM(AE36,AF36,AG36)</f>
        <v>10.0034802717265-0.0193703954895869i</v>
      </c>
      <c r="AI36" t="s">
        <v>24</v>
      </c>
    </row>
    <row r="37" spans="1:35">
      <c r="G37" s="23"/>
      <c r="H37">
        <f>ROUND(H36-H$31,1)</f>
        <v>5.9</v>
      </c>
      <c r="I37">
        <f t="shared" ref="I37:I100" si="1">10^H37</f>
        <v>794328.23472428333</v>
      </c>
      <c r="J37">
        <f t="shared" ref="J37:J100" si="2">2*PI()*I37</f>
        <v>4990911.4934975151</v>
      </c>
      <c r="K37" s="23"/>
      <c r="L37" t="str">
        <f t="shared" ref="L37:L100" si="3">AH37</f>
        <v>10.003916653768-0.0239128479051899i</v>
      </c>
      <c r="M37">
        <f t="shared" ref="M37:M100" si="4">IMREAL(L37)</f>
        <v>10.003916653768</v>
      </c>
      <c r="N37">
        <f t="shared" ref="N37:N100" si="5">ABS(IMAGINARY(L37))</f>
        <v>2.39128479051899E-2</v>
      </c>
      <c r="O37" s="23"/>
      <c r="P37" t="s">
        <v>24</v>
      </c>
      <c r="Q37">
        <f t="shared" ref="Q37:S68" si="6">Q$31</f>
        <v>10</v>
      </c>
      <c r="R37" t="str">
        <f t="shared" ref="R37:R100" si="7">IMDIV( R$31, COMPLEX( 1, $J37*R$33*R$31 ) )</f>
        <v>0.000040145652383723-0.0200363397895879i</v>
      </c>
      <c r="S37">
        <f t="shared" si="6"/>
        <v>30</v>
      </c>
      <c r="T37" t="str">
        <f t="shared" ref="T37:T100" si="8">COMPLEX(0,-1/$J37/T$31)</f>
        <v>-1.00182101135521E-06i</v>
      </c>
      <c r="U37" t="s">
        <v>24</v>
      </c>
      <c r="V37" s="32">
        <f t="shared" si="0"/>
        <v>30</v>
      </c>
      <c r="W37" s="32" t="str">
        <f t="shared" si="0"/>
        <v>-1.00182101135521E-06i</v>
      </c>
      <c r="X37" s="31" t="str">
        <f t="shared" ref="X37:X100" si="9">IMPRODUCT(X$31,IMSQRT(IMDIV(V37,W37)))</f>
        <v>3869.46178175887+3869.46178175887i</v>
      </c>
      <c r="Y37" s="31" t="e">
        <f t="shared" ref="Y37:Y100" si="10">_xlfn.IMSINH(X37)</f>
        <v>#NUM!</v>
      </c>
      <c r="Z37" s="31" t="e">
        <f t="shared" ref="Z37:Z100" si="11">_xlfn.IMCOSH(X37)</f>
        <v>#NUM!</v>
      </c>
      <c r="AA37" s="31" t="e">
        <f t="shared" ref="AA37:AA100" si="12">IMDIV(Z37,Y37)</f>
        <v>#NUM!</v>
      </c>
      <c r="AB37" s="31">
        <f t="shared" ref="AB37:AB100" si="13">IF(ISERROR(AA37),1,AA37)</f>
        <v>1</v>
      </c>
      <c r="AC37" t="str">
        <f t="shared" ref="AC37:AC100" si="14">IMPRODUCT(IMSQRT(IMPRODUCT(V37,W37)),AB37)</f>
        <v>0.003876508115602-0.003876508115602i</v>
      </c>
      <c r="AD37" t="s">
        <v>24</v>
      </c>
      <c r="AE37" s="32">
        <f t="shared" ref="AE37:AF68" si="15">Q37</f>
        <v>10</v>
      </c>
      <c r="AF37" s="32" t="str">
        <f t="shared" si="15"/>
        <v>0.000040145652383723-0.0200363397895879i</v>
      </c>
      <c r="AG37" s="32" t="str">
        <f t="shared" ref="AG37:AG100" si="16">AC37</f>
        <v>0.003876508115602-0.003876508115602i</v>
      </c>
      <c r="AH37" t="str">
        <f t="shared" ref="AH37:AH100" si="17">IMSUM(AE37,AF37,AG37)</f>
        <v>10.003916653768-0.0239128479051899i</v>
      </c>
      <c r="AI37" t="s">
        <v>24</v>
      </c>
    </row>
    <row r="38" spans="1:35">
      <c r="G38" s="23"/>
      <c r="H38">
        <f t="shared" ref="H38:H101" si="18">ROUND(H37-H$31,1)</f>
        <v>5.8</v>
      </c>
      <c r="I38">
        <f t="shared" si="1"/>
        <v>630957.34448019415</v>
      </c>
      <c r="J38">
        <f t="shared" si="2"/>
        <v>3964421.9162950045</v>
      </c>
      <c r="K38" s="23"/>
      <c r="L38" t="str">
        <f t="shared" si="3"/>
        <v>10.0044131400657-0.0295737117356771i</v>
      </c>
      <c r="M38">
        <f t="shared" si="4"/>
        <v>10.004413140065701</v>
      </c>
      <c r="N38">
        <f t="shared" si="5"/>
        <v>2.9573711735677102E-2</v>
      </c>
      <c r="O38" s="23"/>
      <c r="P38" t="s">
        <v>24</v>
      </c>
      <c r="Q38">
        <f t="shared" si="6"/>
        <v>10</v>
      </c>
      <c r="R38" t="str">
        <f t="shared" si="7"/>
        <v>0.0000636264217691891-0.0252241980917203i</v>
      </c>
      <c r="S38">
        <f t="shared" si="6"/>
        <v>30</v>
      </c>
      <c r="T38" t="str">
        <f t="shared" si="8"/>
        <v>-0.0000012612179292644i</v>
      </c>
      <c r="U38" t="s">
        <v>24</v>
      </c>
      <c r="V38" s="32">
        <f t="shared" si="0"/>
        <v>30</v>
      </c>
      <c r="W38" s="32" t="str">
        <f t="shared" si="0"/>
        <v>-0.0000012612179292644i</v>
      </c>
      <c r="X38" s="31" t="str">
        <f t="shared" si="9"/>
        <v>3448.66144306527+3448.66144306527i</v>
      </c>
      <c r="Y38" s="31" t="e">
        <f t="shared" si="10"/>
        <v>#NUM!</v>
      </c>
      <c r="Z38" s="31" t="e">
        <f t="shared" si="11"/>
        <v>#NUM!</v>
      </c>
      <c r="AA38" s="31" t="e">
        <f t="shared" si="12"/>
        <v>#NUM!</v>
      </c>
      <c r="AB38" s="31">
        <f t="shared" si="13"/>
        <v>1</v>
      </c>
      <c r="AC38" t="str">
        <f t="shared" si="14"/>
        <v>0.00434951364395676-0.00434951364395676i</v>
      </c>
      <c r="AD38" t="s">
        <v>24</v>
      </c>
      <c r="AE38" s="32">
        <f t="shared" si="15"/>
        <v>10</v>
      </c>
      <c r="AF38" s="32" t="str">
        <f t="shared" si="15"/>
        <v>0.0000636264217691891-0.0252241980917203i</v>
      </c>
      <c r="AG38" s="32" t="str">
        <f t="shared" si="16"/>
        <v>0.00434951364395676-0.00434951364395676i</v>
      </c>
      <c r="AH38" t="str">
        <f t="shared" si="17"/>
        <v>10.0044131400657-0.0295737117356771i</v>
      </c>
      <c r="AI38" t="s">
        <v>24</v>
      </c>
    </row>
    <row r="39" spans="1:35" ht="1" customHeight="1">
      <c r="G39" s="23"/>
      <c r="H39">
        <f t="shared" si="18"/>
        <v>5.7</v>
      </c>
      <c r="I39">
        <f t="shared" si="1"/>
        <v>501187.23362727347</v>
      </c>
      <c r="J39">
        <f t="shared" si="2"/>
        <v>3149052.2624728675</v>
      </c>
      <c r="K39" s="23"/>
      <c r="L39" t="str">
        <f t="shared" si="3"/>
        <v>10.0049810752832-0.0366355003694092i</v>
      </c>
      <c r="M39">
        <f t="shared" si="4"/>
        <v>10.004981075283199</v>
      </c>
      <c r="N39">
        <f t="shared" si="5"/>
        <v>3.6635500369409199E-2</v>
      </c>
      <c r="O39" s="23"/>
      <c r="P39" t="s">
        <v>24</v>
      </c>
      <c r="Q39">
        <f t="shared" si="6"/>
        <v>10</v>
      </c>
      <c r="R39" t="str">
        <f t="shared" si="7"/>
        <v>0.000100840707447373-0.0317552657936515i</v>
      </c>
      <c r="S39">
        <f t="shared" si="6"/>
        <v>30</v>
      </c>
      <c r="T39" t="str">
        <f t="shared" si="8"/>
        <v>-1.58777930096137E-06i</v>
      </c>
      <c r="U39" t="s">
        <v>24</v>
      </c>
      <c r="V39" s="32">
        <f t="shared" si="0"/>
        <v>30</v>
      </c>
      <c r="W39" s="32" t="str">
        <f t="shared" si="0"/>
        <v>-1.58777930096137E-06i</v>
      </c>
      <c r="X39" s="31" t="str">
        <f t="shared" si="9"/>
        <v>3073.6227464376+3073.6227464376i</v>
      </c>
      <c r="Y39" s="31" t="e">
        <f t="shared" si="10"/>
        <v>#NUM!</v>
      </c>
      <c r="Z39" s="31" t="e">
        <f t="shared" si="11"/>
        <v>#NUM!</v>
      </c>
      <c r="AA39" s="31" t="e">
        <f t="shared" si="12"/>
        <v>#NUM!</v>
      </c>
      <c r="AB39" s="31">
        <f t="shared" si="13"/>
        <v>1</v>
      </c>
      <c r="AC39" t="str">
        <f t="shared" si="14"/>
        <v>0.00488023457575766-0.00488023457575766i</v>
      </c>
      <c r="AD39" t="s">
        <v>24</v>
      </c>
      <c r="AE39" s="32">
        <f t="shared" si="15"/>
        <v>10</v>
      </c>
      <c r="AF39" s="32" t="str">
        <f t="shared" si="15"/>
        <v>0.000100840707447373-0.0317552657936515i</v>
      </c>
      <c r="AG39" s="32" t="str">
        <f t="shared" si="16"/>
        <v>0.00488023457575766-0.00488023457575766i</v>
      </c>
      <c r="AH39" t="str">
        <f t="shared" si="17"/>
        <v>10.0049810752832-0.0366355003694092i</v>
      </c>
      <c r="AI39" t="s">
        <v>24</v>
      </c>
    </row>
    <row r="40" spans="1:35" ht="1" customHeight="1">
      <c r="G40" s="23"/>
      <c r="H40">
        <f t="shared" si="18"/>
        <v>5.6</v>
      </c>
      <c r="I40">
        <f t="shared" si="1"/>
        <v>398107.17055349716</v>
      </c>
      <c r="J40">
        <f t="shared" si="2"/>
        <v>2501381.124704571</v>
      </c>
      <c r="K40" s="23"/>
      <c r="L40" t="str">
        <f t="shared" si="3"/>
        <v>10.0056355340634-0.0454529885310882i</v>
      </c>
      <c r="M40">
        <f t="shared" si="4"/>
        <v>10.0056355340634</v>
      </c>
      <c r="N40">
        <f t="shared" si="5"/>
        <v>4.5452988531088201E-2</v>
      </c>
      <c r="O40" s="23"/>
      <c r="P40" t="s">
        <v>24</v>
      </c>
      <c r="Q40">
        <f t="shared" si="6"/>
        <v>10</v>
      </c>
      <c r="R40" t="str">
        <f t="shared" si="7"/>
        <v>0.000159820808116505-0.0399772752757656i</v>
      </c>
      <c r="S40">
        <f t="shared" si="6"/>
        <v>30</v>
      </c>
      <c r="T40" t="str">
        <f t="shared" si="8"/>
        <v>-1.99889571030106E-06i</v>
      </c>
      <c r="U40" t="s">
        <v>24</v>
      </c>
      <c r="V40" s="32">
        <f t="shared" si="0"/>
        <v>30</v>
      </c>
      <c r="W40" s="32" t="str">
        <f t="shared" si="0"/>
        <v>-1.99889571030106E-06i</v>
      </c>
      <c r="X40" s="31" t="str">
        <f t="shared" si="9"/>
        <v>2739.36915623172+2739.36915623172i</v>
      </c>
      <c r="Y40" s="31" t="e">
        <f t="shared" si="10"/>
        <v>#NUM!</v>
      </c>
      <c r="Z40" s="31" t="e">
        <f t="shared" si="11"/>
        <v>#NUM!</v>
      </c>
      <c r="AA40" s="31" t="e">
        <f t="shared" si="12"/>
        <v>#NUM!</v>
      </c>
      <c r="AB40" s="31">
        <f t="shared" si="13"/>
        <v>1</v>
      </c>
      <c r="AC40" t="str">
        <f t="shared" si="14"/>
        <v>0.00547571325532263-0.00547571325532263i</v>
      </c>
      <c r="AD40" t="s">
        <v>24</v>
      </c>
      <c r="AE40" s="32">
        <f t="shared" si="15"/>
        <v>10</v>
      </c>
      <c r="AF40" s="32" t="str">
        <f t="shared" si="15"/>
        <v>0.000159820808116505-0.0399772752757656i</v>
      </c>
      <c r="AG40" s="32" t="str">
        <f t="shared" si="16"/>
        <v>0.00547571325532263-0.00547571325532263i</v>
      </c>
      <c r="AH40" t="str">
        <f t="shared" si="17"/>
        <v>10.0056355340634-0.0454529885310882i</v>
      </c>
      <c r="AI40" t="s">
        <v>24</v>
      </c>
    </row>
    <row r="41" spans="1:35" ht="1" customHeight="1">
      <c r="G41" s="23"/>
      <c r="H41">
        <f t="shared" si="18"/>
        <v>5.5</v>
      </c>
      <c r="I41">
        <f t="shared" si="1"/>
        <v>316227.7660168382</v>
      </c>
      <c r="J41">
        <f t="shared" si="2"/>
        <v>1986917.6531592219</v>
      </c>
      <c r="K41" s="23"/>
      <c r="L41" t="str">
        <f t="shared" si="3"/>
        <v>10.006397147866-0.056471788605881i</v>
      </c>
      <c r="M41">
        <f t="shared" si="4"/>
        <v>10.006397147866</v>
      </c>
      <c r="N41">
        <f t="shared" si="5"/>
        <v>5.6471788605881E-2</v>
      </c>
      <c r="O41" s="23"/>
      <c r="P41" t="s">
        <v>24</v>
      </c>
      <c r="Q41">
        <f t="shared" si="6"/>
        <v>10</v>
      </c>
      <c r="R41" t="str">
        <f t="shared" si="7"/>
        <v>0.000253296543029456-0.0503279372829431i</v>
      </c>
      <c r="S41">
        <f t="shared" si="6"/>
        <v>30</v>
      </c>
      <c r="T41" t="str">
        <f t="shared" si="8"/>
        <v>-2.51646060522435E-06i</v>
      </c>
      <c r="U41" t="s">
        <v>24</v>
      </c>
      <c r="V41" s="32">
        <f t="shared" si="0"/>
        <v>30</v>
      </c>
      <c r="W41" s="32" t="str">
        <f t="shared" si="0"/>
        <v>-2.51646060522435E-06i</v>
      </c>
      <c r="X41" s="31" t="str">
        <f t="shared" si="9"/>
        <v>2441.46533038617+2441.46533038617i</v>
      </c>
      <c r="Y41" s="31" t="e">
        <f t="shared" si="10"/>
        <v>#NUM!</v>
      </c>
      <c r="Z41" s="31" t="e">
        <f t="shared" si="11"/>
        <v>#NUM!</v>
      </c>
      <c r="AA41" s="31" t="e">
        <f t="shared" si="12"/>
        <v>#NUM!</v>
      </c>
      <c r="AB41" s="31">
        <f t="shared" si="13"/>
        <v>1</v>
      </c>
      <c r="AC41" t="str">
        <f t="shared" si="14"/>
        <v>0.00614385132293786-0.00614385132293786i</v>
      </c>
      <c r="AD41" t="s">
        <v>24</v>
      </c>
      <c r="AE41" s="32">
        <f t="shared" si="15"/>
        <v>10</v>
      </c>
      <c r="AF41" s="32" t="str">
        <f t="shared" si="15"/>
        <v>0.000253296543029456-0.0503279372829431i</v>
      </c>
      <c r="AG41" s="32" t="str">
        <f t="shared" si="16"/>
        <v>0.00614385132293786-0.00614385132293786i</v>
      </c>
      <c r="AH41" t="str">
        <f t="shared" si="17"/>
        <v>10.006397147866-0.056471788605881i</v>
      </c>
      <c r="AI41" t="s">
        <v>24</v>
      </c>
    </row>
    <row r="42" spans="1:35" ht="1" customHeight="1">
      <c r="G42" s="23"/>
      <c r="H42">
        <f t="shared" si="18"/>
        <v>5.4</v>
      </c>
      <c r="I42">
        <f t="shared" si="1"/>
        <v>251188.64315095844</v>
      </c>
      <c r="J42">
        <f t="shared" si="2"/>
        <v>1578264.7919764782</v>
      </c>
      <c r="K42" s="23"/>
      <c r="L42" t="str">
        <f t="shared" si="3"/>
        <v>10.0072949565841-0.0702516950730393i</v>
      </c>
      <c r="M42">
        <f t="shared" si="4"/>
        <v>10.007294956584101</v>
      </c>
      <c r="N42">
        <f t="shared" si="5"/>
        <v>7.02516950730393E-2</v>
      </c>
      <c r="O42" s="23"/>
      <c r="P42" t="s">
        <v>24</v>
      </c>
      <c r="Q42">
        <f t="shared" si="6"/>
        <v>10</v>
      </c>
      <c r="R42" t="str">
        <f t="shared" si="7"/>
        <v>0.000401442019300648-0.0633581805082155i</v>
      </c>
      <c r="S42">
        <f t="shared" si="6"/>
        <v>30</v>
      </c>
      <c r="T42" t="str">
        <f t="shared" si="8"/>
        <v>-3.16803620369586E-06i</v>
      </c>
      <c r="U42" t="s">
        <v>24</v>
      </c>
      <c r="V42" s="32">
        <f t="shared" si="0"/>
        <v>30</v>
      </c>
      <c r="W42" s="32" t="str">
        <f t="shared" si="0"/>
        <v>-3.16803620369586E-06i</v>
      </c>
      <c r="X42" s="31" t="str">
        <f t="shared" si="9"/>
        <v>2175.95826612769+2175.95826612769i</v>
      </c>
      <c r="Y42" s="31" t="e">
        <f t="shared" si="10"/>
        <v>#NUM!</v>
      </c>
      <c r="Z42" s="31" t="e">
        <f t="shared" si="11"/>
        <v>#NUM!</v>
      </c>
      <c r="AA42" s="31" t="e">
        <f t="shared" si="12"/>
        <v>#NUM!</v>
      </c>
      <c r="AB42" s="31">
        <f t="shared" si="13"/>
        <v>1</v>
      </c>
      <c r="AC42" t="str">
        <f t="shared" si="14"/>
        <v>0.0068935145648238-0.0068935145648238i</v>
      </c>
      <c r="AD42" t="s">
        <v>24</v>
      </c>
      <c r="AE42" s="32">
        <f t="shared" si="15"/>
        <v>10</v>
      </c>
      <c r="AF42" s="32" t="str">
        <f t="shared" si="15"/>
        <v>0.000401442019300648-0.0633581805082155i</v>
      </c>
      <c r="AG42" s="32" t="str">
        <f t="shared" si="16"/>
        <v>0.0068935145648238-0.0068935145648238i</v>
      </c>
      <c r="AH42" t="str">
        <f t="shared" si="17"/>
        <v>10.0072949565841-0.0702516950730393i</v>
      </c>
      <c r="AI42" t="s">
        <v>24</v>
      </c>
    </row>
    <row r="43" spans="1:35" ht="1" customHeight="1">
      <c r="G43" s="23"/>
      <c r="H43">
        <f t="shared" si="18"/>
        <v>5.3</v>
      </c>
      <c r="I43">
        <f t="shared" si="1"/>
        <v>199526.23149688813</v>
      </c>
      <c r="J43">
        <f t="shared" si="2"/>
        <v>1253660.2861381602</v>
      </c>
      <c r="K43" s="23"/>
      <c r="L43" t="str">
        <f t="shared" si="3"/>
        <v>10.0083708783416-0.0874960012414349i</v>
      </c>
      <c r="M43">
        <f t="shared" si="4"/>
        <v>10.0083708783416</v>
      </c>
      <c r="N43">
        <f t="shared" si="5"/>
        <v>8.7496001241434904E-2</v>
      </c>
      <c r="O43" s="23"/>
      <c r="P43" t="s">
        <v>24</v>
      </c>
      <c r="Q43">
        <f t="shared" si="6"/>
        <v>10</v>
      </c>
      <c r="R43" t="str">
        <f t="shared" si="7"/>
        <v>0.000636227784884246-0.0797613506847032i</v>
      </c>
      <c r="S43">
        <f t="shared" si="6"/>
        <v>30</v>
      </c>
      <c r="T43" t="str">
        <f t="shared" si="8"/>
        <v>-3.98832128231665E-06i</v>
      </c>
      <c r="U43" t="s">
        <v>24</v>
      </c>
      <c r="V43" s="32">
        <f t="shared" si="0"/>
        <v>30</v>
      </c>
      <c r="W43" s="32" t="str">
        <f t="shared" si="0"/>
        <v>-3.98832128231665E-06i</v>
      </c>
      <c r="X43" s="31" t="str">
        <f t="shared" si="9"/>
        <v>1939.32484602618+1939.32484602618i</v>
      </c>
      <c r="Y43" s="31" t="e">
        <f t="shared" si="10"/>
        <v>#NUM!</v>
      </c>
      <c r="Z43" s="31" t="e">
        <f t="shared" si="11"/>
        <v>#NUM!</v>
      </c>
      <c r="AA43" s="31" t="e">
        <f t="shared" si="12"/>
        <v>#NUM!</v>
      </c>
      <c r="AB43" s="31">
        <f t="shared" si="13"/>
        <v>1</v>
      </c>
      <c r="AC43" t="str">
        <f t="shared" si="14"/>
        <v>0.00773465055673167-0.00773465055673167i</v>
      </c>
      <c r="AD43" t="s">
        <v>24</v>
      </c>
      <c r="AE43" s="32">
        <f t="shared" si="15"/>
        <v>10</v>
      </c>
      <c r="AF43" s="32" t="str">
        <f t="shared" si="15"/>
        <v>0.000636227784884246-0.0797613506847032i</v>
      </c>
      <c r="AG43" s="32" t="str">
        <f t="shared" si="16"/>
        <v>0.00773465055673167-0.00773465055673167i</v>
      </c>
      <c r="AH43" t="str">
        <f t="shared" si="17"/>
        <v>10.0083708783416-0.0874960012414349i</v>
      </c>
      <c r="AI43" t="s">
        <v>24</v>
      </c>
    </row>
    <row r="44" spans="1:35" ht="1" customHeight="1">
      <c r="G44" s="23"/>
      <c r="H44">
        <f t="shared" si="18"/>
        <v>5.2</v>
      </c>
      <c r="I44">
        <f t="shared" si="1"/>
        <v>158489.31924611164</v>
      </c>
      <c r="J44">
        <f t="shared" si="2"/>
        <v>995817.76203206345</v>
      </c>
      <c r="K44" s="23"/>
      <c r="L44" t="str">
        <f t="shared" si="3"/>
        <v>10.0096867362254-0.109088275413494i</v>
      </c>
      <c r="M44">
        <f t="shared" si="4"/>
        <v>10.009686736225399</v>
      </c>
      <c r="N44">
        <f t="shared" si="5"/>
        <v>0.109088275413494</v>
      </c>
      <c r="O44" s="23"/>
      <c r="P44" t="s">
        <v>24</v>
      </c>
      <c r="Q44">
        <f t="shared" si="6"/>
        <v>10</v>
      </c>
      <c r="R44" t="str">
        <f t="shared" si="7"/>
        <v>0.00100831556314449-0.100409854751264i</v>
      </c>
      <c r="S44">
        <f t="shared" si="6"/>
        <v>30</v>
      </c>
      <c r="T44" t="str">
        <f t="shared" si="8"/>
        <v>-5.02099901270792E-06i</v>
      </c>
      <c r="U44" t="s">
        <v>24</v>
      </c>
      <c r="V44" s="32">
        <f t="shared" si="0"/>
        <v>30</v>
      </c>
      <c r="W44" s="32" t="str">
        <f t="shared" si="0"/>
        <v>-5.02099901270792E-06i</v>
      </c>
      <c r="X44" s="31" t="str">
        <f t="shared" si="9"/>
        <v>1728.42508836692+1728.42508836692i</v>
      </c>
      <c r="Y44" s="31" t="e">
        <f t="shared" si="10"/>
        <v>#NUM!</v>
      </c>
      <c r="Z44" s="31" t="e">
        <f t="shared" si="11"/>
        <v>#NUM!</v>
      </c>
      <c r="AA44" s="31" t="e">
        <f t="shared" si="12"/>
        <v>#NUM!</v>
      </c>
      <c r="AB44" s="31">
        <f t="shared" si="13"/>
        <v>1</v>
      </c>
      <c r="AC44" t="str">
        <f t="shared" si="14"/>
        <v>0.00867842066222991-0.00867842066222991i</v>
      </c>
      <c r="AD44" t="s">
        <v>24</v>
      </c>
      <c r="AE44" s="32">
        <f t="shared" si="15"/>
        <v>10</v>
      </c>
      <c r="AF44" s="32" t="str">
        <f t="shared" si="15"/>
        <v>0.00100831556314449-0.100409854751264i</v>
      </c>
      <c r="AG44" s="32" t="str">
        <f t="shared" si="16"/>
        <v>0.00867842066222991-0.00867842066222991i</v>
      </c>
      <c r="AH44" t="str">
        <f t="shared" si="17"/>
        <v>10.0096867362254-0.109088275413494i</v>
      </c>
      <c r="AI44" t="s">
        <v>24</v>
      </c>
    </row>
    <row r="45" spans="1:35" ht="1" customHeight="1">
      <c r="G45" s="23"/>
      <c r="H45">
        <f t="shared" si="18"/>
        <v>5.0999999999999996</v>
      </c>
      <c r="I45">
        <f t="shared" si="1"/>
        <v>125892.54117941685</v>
      </c>
      <c r="J45">
        <f t="shared" si="2"/>
        <v>791006.16502201289</v>
      </c>
      <c r="K45" s="23"/>
      <c r="L45" t="str">
        <f t="shared" si="3"/>
        <v>10.0113353263672-0.136138411288119i</v>
      </c>
      <c r="M45">
        <f t="shared" si="4"/>
        <v>10.011335326367201</v>
      </c>
      <c r="N45">
        <f t="shared" si="5"/>
        <v>0.13613841128811899</v>
      </c>
      <c r="O45" s="23"/>
      <c r="P45" t="s">
        <v>24</v>
      </c>
      <c r="Q45">
        <f t="shared" si="6"/>
        <v>10</v>
      </c>
      <c r="R45" t="str">
        <f t="shared" si="7"/>
        <v>0.00159797823001018-0.126401063150902i</v>
      </c>
      <c r="S45">
        <f t="shared" si="6"/>
        <v>30</v>
      </c>
      <c r="T45" t="str">
        <f t="shared" si="8"/>
        <v>-6.32106324969143E-06i</v>
      </c>
      <c r="U45" t="s">
        <v>24</v>
      </c>
      <c r="V45" s="32">
        <f t="shared" si="0"/>
        <v>30</v>
      </c>
      <c r="W45" s="32" t="str">
        <f t="shared" si="0"/>
        <v>-6.32106324969143E-06i</v>
      </c>
      <c r="X45" s="31" t="str">
        <f t="shared" si="9"/>
        <v>1540.46048150092+1540.46048150092i</v>
      </c>
      <c r="Y45" s="31" t="e">
        <f t="shared" si="10"/>
        <v>#NUM!</v>
      </c>
      <c r="Z45" s="31" t="e">
        <f t="shared" si="11"/>
        <v>#NUM!</v>
      </c>
      <c r="AA45" s="31" t="e">
        <f t="shared" si="12"/>
        <v>#NUM!</v>
      </c>
      <c r="AB45" s="31">
        <f t="shared" si="13"/>
        <v>1</v>
      </c>
      <c r="AC45" t="str">
        <f t="shared" si="14"/>
        <v>0.00973734813721742-0.00973734813721742i</v>
      </c>
      <c r="AD45" t="s">
        <v>24</v>
      </c>
      <c r="AE45" s="32">
        <f t="shared" si="15"/>
        <v>10</v>
      </c>
      <c r="AF45" s="32" t="str">
        <f t="shared" si="15"/>
        <v>0.00159797823001018-0.126401063150902i</v>
      </c>
      <c r="AG45" s="32" t="str">
        <f t="shared" si="16"/>
        <v>0.00973734813721742-0.00973734813721742i</v>
      </c>
      <c r="AH45" t="str">
        <f t="shared" si="17"/>
        <v>10.0113353263672-0.136138411288119i</v>
      </c>
      <c r="AI45" t="s">
        <v>24</v>
      </c>
    </row>
    <row r="46" spans="1:35" ht="1" customHeight="1">
      <c r="G46" s="23"/>
      <c r="H46">
        <f t="shared" si="18"/>
        <v>5</v>
      </c>
      <c r="I46">
        <f t="shared" si="1"/>
        <v>100000</v>
      </c>
      <c r="J46">
        <f t="shared" si="2"/>
        <v>628318.53071795858</v>
      </c>
      <c r="K46" s="23"/>
      <c r="L46" t="str">
        <f t="shared" si="3"/>
        <v>10.0134578724356-0.17004012318895i</v>
      </c>
      <c r="M46">
        <f t="shared" si="4"/>
        <v>10.0134578724356</v>
      </c>
      <c r="N46">
        <f t="shared" si="5"/>
        <v>0.17004012318895001</v>
      </c>
      <c r="O46" s="23"/>
      <c r="P46" t="s">
        <v>24</v>
      </c>
      <c r="Q46">
        <f t="shared" si="6"/>
        <v>10</v>
      </c>
      <c r="R46" t="str">
        <f t="shared" si="7"/>
        <v>0.0025323881296516-0.159114638883029i</v>
      </c>
      <c r="S46">
        <f t="shared" si="6"/>
        <v>30</v>
      </c>
      <c r="T46" t="str">
        <f t="shared" si="8"/>
        <v>-7.95774715459477E-06i</v>
      </c>
      <c r="U46" t="s">
        <v>24</v>
      </c>
      <c r="V46" s="32">
        <f t="shared" si="0"/>
        <v>30</v>
      </c>
      <c r="W46" s="32" t="str">
        <f t="shared" si="0"/>
        <v>-7.95774715459477E-06i</v>
      </c>
      <c r="X46" s="31" t="str">
        <f t="shared" si="9"/>
        <v>1372.93684929565+1372.93684929565i</v>
      </c>
      <c r="Y46" s="31" t="e">
        <f t="shared" si="10"/>
        <v>#NUM!</v>
      </c>
      <c r="Z46" s="31" t="e">
        <f t="shared" si="11"/>
        <v>#NUM!</v>
      </c>
      <c r="AA46" s="31" t="e">
        <f t="shared" si="12"/>
        <v>#NUM!</v>
      </c>
      <c r="AB46" s="31">
        <f t="shared" si="13"/>
        <v>1</v>
      </c>
      <c r="AC46" t="str">
        <f t="shared" si="14"/>
        <v>0.0109254843059208-0.0109254843059208i</v>
      </c>
      <c r="AD46" t="s">
        <v>24</v>
      </c>
      <c r="AE46" s="32">
        <f t="shared" si="15"/>
        <v>10</v>
      </c>
      <c r="AF46" s="32" t="str">
        <f t="shared" si="15"/>
        <v>0.0025323881296516-0.159114638883029i</v>
      </c>
      <c r="AG46" s="32" t="str">
        <f t="shared" si="16"/>
        <v>0.0109254843059208-0.0109254843059208i</v>
      </c>
      <c r="AH46" t="str">
        <f t="shared" si="17"/>
        <v>10.0134578724356-0.17004012318895i</v>
      </c>
      <c r="AI46" t="s">
        <v>24</v>
      </c>
    </row>
    <row r="47" spans="1:35" ht="1" customHeight="1">
      <c r="G47" s="23"/>
      <c r="H47">
        <f t="shared" si="18"/>
        <v>4.9000000000000004</v>
      </c>
      <c r="I47">
        <f t="shared" si="1"/>
        <v>79432.823472428237</v>
      </c>
      <c r="J47">
        <f t="shared" si="2"/>
        <v>499091.14934975083</v>
      </c>
      <c r="K47" s="23"/>
      <c r="L47" t="str">
        <f t="shared" si="3"/>
        <v>10.016271565329-0.212542391724869i</v>
      </c>
      <c r="M47">
        <f t="shared" si="4"/>
        <v>10.016271565328999</v>
      </c>
      <c r="N47">
        <f t="shared" si="5"/>
        <v>0.212542391724869</v>
      </c>
      <c r="O47" s="23"/>
      <c r="P47" t="s">
        <v>24</v>
      </c>
      <c r="Q47">
        <f t="shared" si="6"/>
        <v>10</v>
      </c>
      <c r="R47" t="str">
        <f t="shared" si="7"/>
        <v>0.00401297031559029-0.200283796711439i</v>
      </c>
      <c r="S47">
        <f t="shared" si="6"/>
        <v>30</v>
      </c>
      <c r="T47" t="str">
        <f t="shared" si="8"/>
        <v>-0.0000100182101135521i</v>
      </c>
      <c r="U47" t="s">
        <v>24</v>
      </c>
      <c r="V47" s="32">
        <f t="shared" si="0"/>
        <v>30</v>
      </c>
      <c r="W47" s="32" t="str">
        <f t="shared" si="0"/>
        <v>-0.0000100182101135521i</v>
      </c>
      <c r="X47" s="31" t="str">
        <f t="shared" si="9"/>
        <v>1223.63125493314+1223.63125493314i</v>
      </c>
      <c r="Y47" s="31" t="e">
        <f t="shared" si="10"/>
        <v>#NUM!</v>
      </c>
      <c r="Z47" s="31" t="e">
        <f t="shared" si="11"/>
        <v>#NUM!</v>
      </c>
      <c r="AA47" s="31" t="e">
        <f t="shared" si="12"/>
        <v>#NUM!</v>
      </c>
      <c r="AB47" s="31">
        <f t="shared" si="13"/>
        <v>1</v>
      </c>
      <c r="AC47" t="str">
        <f t="shared" si="14"/>
        <v>0.0122585950134296-0.0122585950134296i</v>
      </c>
      <c r="AD47" t="s">
        <v>24</v>
      </c>
      <c r="AE47" s="32">
        <f t="shared" si="15"/>
        <v>10</v>
      </c>
      <c r="AF47" s="32" t="str">
        <f t="shared" si="15"/>
        <v>0.00401297031559029-0.200283796711439i</v>
      </c>
      <c r="AG47" s="32" t="str">
        <f t="shared" si="16"/>
        <v>0.0122585950134296-0.0122585950134296i</v>
      </c>
      <c r="AH47" t="str">
        <f t="shared" si="17"/>
        <v>10.016271565329-0.212542391724869i</v>
      </c>
      <c r="AI47" t="s">
        <v>24</v>
      </c>
    </row>
    <row r="48" spans="1:35" ht="1" customHeight="1">
      <c r="G48" s="23"/>
      <c r="H48">
        <f t="shared" si="18"/>
        <v>4.8</v>
      </c>
      <c r="I48">
        <f t="shared" si="1"/>
        <v>63095.734448019342</v>
      </c>
      <c r="J48">
        <f t="shared" si="2"/>
        <v>396442.19162950001</v>
      </c>
      <c r="K48" s="23"/>
      <c r="L48" t="str">
        <f t="shared" si="3"/>
        <v>10.0201130066904-0.265837563145454i</v>
      </c>
      <c r="M48">
        <f t="shared" si="4"/>
        <v>10.0201130066904</v>
      </c>
      <c r="N48">
        <f t="shared" si="5"/>
        <v>0.26583756314545398</v>
      </c>
      <c r="O48" s="23"/>
      <c r="P48" t="s">
        <v>24</v>
      </c>
      <c r="Q48">
        <f t="shared" si="6"/>
        <v>10</v>
      </c>
      <c r="R48" t="str">
        <f t="shared" si="7"/>
        <v>0.0063586368615417-0.252083193316572i</v>
      </c>
      <c r="S48">
        <f t="shared" si="6"/>
        <v>30</v>
      </c>
      <c r="T48" t="str">
        <f t="shared" si="8"/>
        <v>-0.000012612179292644i</v>
      </c>
      <c r="U48" t="s">
        <v>24</v>
      </c>
      <c r="V48" s="32">
        <f t="shared" si="0"/>
        <v>30</v>
      </c>
      <c r="W48" s="32" t="str">
        <f t="shared" si="0"/>
        <v>-0.000012612179292644i</v>
      </c>
      <c r="X48" s="31" t="str">
        <f t="shared" si="9"/>
        <v>1090.56250388894+1090.56250388894i</v>
      </c>
      <c r="Y48" s="31" t="e">
        <f t="shared" si="10"/>
        <v>#NUM!</v>
      </c>
      <c r="Z48" s="31" t="e">
        <f t="shared" si="11"/>
        <v>#NUM!</v>
      </c>
      <c r="AA48" s="31" t="e">
        <f t="shared" si="12"/>
        <v>#NUM!</v>
      </c>
      <c r="AB48" s="31">
        <f t="shared" si="13"/>
        <v>1</v>
      </c>
      <c r="AC48" t="str">
        <f t="shared" si="14"/>
        <v>0.013754369828882-0.013754369828882i</v>
      </c>
      <c r="AD48" t="s">
        <v>24</v>
      </c>
      <c r="AE48" s="32">
        <f t="shared" si="15"/>
        <v>10</v>
      </c>
      <c r="AF48" s="32" t="str">
        <f t="shared" si="15"/>
        <v>0.0063586368615417-0.252083193316572i</v>
      </c>
      <c r="AG48" s="32" t="str">
        <f t="shared" si="16"/>
        <v>0.013754369828882-0.013754369828882i</v>
      </c>
      <c r="AH48" t="str">
        <f t="shared" si="17"/>
        <v>10.0201130066904-0.265837563145454i</v>
      </c>
      <c r="AI48" t="s">
        <v>24</v>
      </c>
    </row>
    <row r="49" spans="7:35" ht="1" customHeight="1">
      <c r="G49" s="23"/>
      <c r="H49">
        <f t="shared" si="18"/>
        <v>4.7</v>
      </c>
      <c r="I49">
        <f t="shared" si="1"/>
        <v>50118.723362727294</v>
      </c>
      <c r="J49">
        <f t="shared" si="2"/>
        <v>314905.22624728642</v>
      </c>
      <c r="K49" s="23"/>
      <c r="L49" t="str">
        <f t="shared" si="3"/>
        <v>10.0255066704005-0.332668610761342i</v>
      </c>
      <c r="M49">
        <f t="shared" si="4"/>
        <v>10.0255066704005</v>
      </c>
      <c r="N49">
        <f t="shared" si="5"/>
        <v>0.33266861076134202</v>
      </c>
      <c r="O49" s="23"/>
      <c r="P49" t="s">
        <v>24</v>
      </c>
      <c r="Q49">
        <f t="shared" si="6"/>
        <v>10</v>
      </c>
      <c r="R49" t="str">
        <f t="shared" si="7"/>
        <v>0.0100740136251955-0.317235953986042i</v>
      </c>
      <c r="S49">
        <f t="shared" si="6"/>
        <v>30</v>
      </c>
      <c r="T49" t="str">
        <f t="shared" si="8"/>
        <v>-0.0000158777930096137i</v>
      </c>
      <c r="U49" t="s">
        <v>24</v>
      </c>
      <c r="V49" s="32">
        <f t="shared" si="0"/>
        <v>30</v>
      </c>
      <c r="W49" s="32" t="str">
        <f t="shared" si="0"/>
        <v>-0.0000158777930096137i</v>
      </c>
      <c r="X49" s="31" t="str">
        <f t="shared" si="9"/>
        <v>971.964854684499+971.964854684499i</v>
      </c>
      <c r="Y49" s="31" t="e">
        <f t="shared" si="10"/>
        <v>#NUM!</v>
      </c>
      <c r="Z49" s="31" t="e">
        <f t="shared" si="11"/>
        <v>#NUM!</v>
      </c>
      <c r="AA49" s="31" t="e">
        <f t="shared" si="12"/>
        <v>#NUM!</v>
      </c>
      <c r="AB49" s="31">
        <f t="shared" si="13"/>
        <v>1</v>
      </c>
      <c r="AC49" t="str">
        <f t="shared" si="14"/>
        <v>0.0154326567752998-0.0154326567752998i</v>
      </c>
      <c r="AD49" t="s">
        <v>24</v>
      </c>
      <c r="AE49" s="32">
        <f t="shared" si="15"/>
        <v>10</v>
      </c>
      <c r="AF49" s="32" t="str">
        <f t="shared" si="15"/>
        <v>0.0100740136251955-0.317235953986042i</v>
      </c>
      <c r="AG49" s="32" t="str">
        <f t="shared" si="16"/>
        <v>0.0154326567752998-0.0154326567752998i</v>
      </c>
      <c r="AH49" t="str">
        <f t="shared" si="17"/>
        <v>10.0255066704005-0.332668610761342i</v>
      </c>
      <c r="AI49" t="s">
        <v>24</v>
      </c>
    </row>
    <row r="50" spans="7:35" ht="1" customHeight="1">
      <c r="G50" s="23"/>
      <c r="H50">
        <f t="shared" si="18"/>
        <v>4.5999999999999996</v>
      </c>
      <c r="I50">
        <f t="shared" si="1"/>
        <v>39810.717055349742</v>
      </c>
      <c r="J50">
        <f t="shared" si="2"/>
        <v>250138.11247045727</v>
      </c>
      <c r="K50" s="23"/>
      <c r="L50" t="str">
        <f t="shared" si="3"/>
        <v>10.0332725591956-0.416456946840551i</v>
      </c>
      <c r="M50">
        <f t="shared" si="4"/>
        <v>10.0332725591956</v>
      </c>
      <c r="N50">
        <f t="shared" si="5"/>
        <v>0.41645694684055101</v>
      </c>
      <c r="O50" s="23"/>
      <c r="P50" t="s">
        <v>24</v>
      </c>
      <c r="Q50">
        <f t="shared" si="6"/>
        <v>10</v>
      </c>
      <c r="R50" t="str">
        <f t="shared" si="7"/>
        <v>0.0159568334948117-0.399141221139756i</v>
      </c>
      <c r="S50">
        <f t="shared" si="6"/>
        <v>30</v>
      </c>
      <c r="T50" t="str">
        <f t="shared" si="8"/>
        <v>-0.0000199889571030106i</v>
      </c>
      <c r="U50" t="s">
        <v>24</v>
      </c>
      <c r="V50" s="32">
        <f t="shared" si="0"/>
        <v>30</v>
      </c>
      <c r="W50" s="32" t="str">
        <f t="shared" si="0"/>
        <v>-0.0000199889571030106i</v>
      </c>
      <c r="X50" s="31" t="str">
        <f t="shared" si="9"/>
        <v>866.264588570588+866.264588570588i</v>
      </c>
      <c r="Y50" s="31" t="e">
        <f t="shared" si="10"/>
        <v>#NUM!</v>
      </c>
      <c r="Z50" s="31" t="e">
        <f t="shared" si="11"/>
        <v>#NUM!</v>
      </c>
      <c r="AA50" s="31" t="e">
        <f t="shared" si="12"/>
        <v>#NUM!</v>
      </c>
      <c r="AB50" s="31">
        <f t="shared" si="13"/>
        <v>1</v>
      </c>
      <c r="AC50" t="str">
        <f t="shared" si="14"/>
        <v>0.0173157257007946-0.0173157257007946i</v>
      </c>
      <c r="AD50" t="s">
        <v>24</v>
      </c>
      <c r="AE50" s="32">
        <f t="shared" si="15"/>
        <v>10</v>
      </c>
      <c r="AF50" s="32" t="str">
        <f t="shared" si="15"/>
        <v>0.0159568334948117-0.399141221139756i</v>
      </c>
      <c r="AG50" s="32" t="str">
        <f t="shared" si="16"/>
        <v>0.0173157257007946-0.0173157257007946i</v>
      </c>
      <c r="AH50" t="str">
        <f t="shared" si="17"/>
        <v>10.0332725591956-0.416456946840551i</v>
      </c>
      <c r="AI50" t="s">
        <v>24</v>
      </c>
    </row>
    <row r="51" spans="7:35" ht="1" customHeight="1">
      <c r="G51" s="23"/>
      <c r="H51">
        <f t="shared" si="18"/>
        <v>4.5</v>
      </c>
      <c r="I51">
        <f t="shared" si="1"/>
        <v>31622.77660168384</v>
      </c>
      <c r="J51">
        <f t="shared" si="2"/>
        <v>198691.7653159223</v>
      </c>
      <c r="K51" s="23"/>
      <c r="L51" t="str">
        <f t="shared" si="3"/>
        <v>10.044694859422-0.521449052078629i</v>
      </c>
      <c r="M51">
        <f t="shared" si="4"/>
        <v>10.044694859422</v>
      </c>
      <c r="N51">
        <f t="shared" si="5"/>
        <v>0.52144905207862902</v>
      </c>
      <c r="O51" s="23"/>
      <c r="P51" t="s">
        <v>24</v>
      </c>
      <c r="Q51">
        <f t="shared" si="6"/>
        <v>10</v>
      </c>
      <c r="R51" t="str">
        <f t="shared" si="7"/>
        <v>0.0252662956360818-0.502020488292707i</v>
      </c>
      <c r="S51">
        <f t="shared" si="6"/>
        <v>30</v>
      </c>
      <c r="T51" t="str">
        <f t="shared" si="8"/>
        <v>-0.0000251646060522435i</v>
      </c>
      <c r="U51" t="s">
        <v>24</v>
      </c>
      <c r="V51" s="32">
        <f t="shared" si="0"/>
        <v>30</v>
      </c>
      <c r="W51" s="32" t="str">
        <f t="shared" si="0"/>
        <v>-0.0000251646060522435i</v>
      </c>
      <c r="X51" s="31" t="str">
        <f t="shared" si="9"/>
        <v>772.05912723558+772.05912723558i</v>
      </c>
      <c r="Y51" s="31" t="e">
        <f t="shared" si="10"/>
        <v>#NUM!</v>
      </c>
      <c r="Z51" s="31" t="e">
        <f t="shared" si="11"/>
        <v>#NUM!</v>
      </c>
      <c r="AA51" s="31" t="e">
        <f t="shared" si="12"/>
        <v>#NUM!</v>
      </c>
      <c r="AB51" s="31">
        <f t="shared" si="13"/>
        <v>1</v>
      </c>
      <c r="AC51" t="str">
        <f t="shared" si="14"/>
        <v>0.0194285637859223-0.0194285637859223i</v>
      </c>
      <c r="AD51" t="s">
        <v>24</v>
      </c>
      <c r="AE51" s="32">
        <f t="shared" si="15"/>
        <v>10</v>
      </c>
      <c r="AF51" s="32" t="str">
        <f t="shared" si="15"/>
        <v>0.0252662956360818-0.502020488292707i</v>
      </c>
      <c r="AG51" s="32" t="str">
        <f t="shared" si="16"/>
        <v>0.0194285637859223-0.0194285637859223i</v>
      </c>
      <c r="AH51" t="str">
        <f t="shared" si="17"/>
        <v>10.044694859422-0.521449052078629i</v>
      </c>
      <c r="AI51" t="s">
        <v>24</v>
      </c>
    </row>
    <row r="52" spans="7:35" ht="1" customHeight="1">
      <c r="G52" s="23"/>
      <c r="H52">
        <f t="shared" si="18"/>
        <v>4.4000000000000004</v>
      </c>
      <c r="I52">
        <f t="shared" si="1"/>
        <v>25118.86431509586</v>
      </c>
      <c r="J52">
        <f t="shared" si="2"/>
        <v>157826.47919764792</v>
      </c>
      <c r="K52" s="23"/>
      <c r="L52" t="str">
        <f t="shared" si="3"/>
        <v>10.061784496463-0.652872950961748i</v>
      </c>
      <c r="M52">
        <f t="shared" si="4"/>
        <v>10.061784496463</v>
      </c>
      <c r="N52">
        <f t="shared" si="5"/>
        <v>0.65287295096174802</v>
      </c>
      <c r="O52" s="23"/>
      <c r="P52" t="s">
        <v>24</v>
      </c>
      <c r="Q52">
        <f t="shared" si="6"/>
        <v>10</v>
      </c>
      <c r="R52" t="str">
        <f t="shared" si="7"/>
        <v>0.0399852893545866-0.63107374385336i</v>
      </c>
      <c r="S52">
        <f t="shared" si="6"/>
        <v>30</v>
      </c>
      <c r="T52" t="str">
        <f t="shared" si="8"/>
        <v>-0.0000316803620369586i</v>
      </c>
      <c r="U52" t="s">
        <v>24</v>
      </c>
      <c r="V52" s="32">
        <f t="shared" si="0"/>
        <v>30</v>
      </c>
      <c r="W52" s="32" t="str">
        <f t="shared" si="0"/>
        <v>-0.0000316803620369586i</v>
      </c>
      <c r="X52" s="31" t="str">
        <f t="shared" si="9"/>
        <v>688.098421443432+688.098421443432i</v>
      </c>
      <c r="Y52" s="31" t="str">
        <f t="shared" si="10"/>
        <v>-3.424290732575E+298-3.07744770877186E+297i</v>
      </c>
      <c r="Z52" s="31" t="str">
        <f t="shared" si="11"/>
        <v>-3.424290732575E+298-3.07744770877186E+297i</v>
      </c>
      <c r="AA52" s="31" t="str">
        <f t="shared" si="12"/>
        <v>1</v>
      </c>
      <c r="AB52" s="31" t="str">
        <f t="shared" si="13"/>
        <v>1</v>
      </c>
      <c r="AC52" t="str">
        <f t="shared" si="14"/>
        <v>0.0217992071083877-0.0217992071083877i</v>
      </c>
      <c r="AD52" t="s">
        <v>24</v>
      </c>
      <c r="AE52" s="32">
        <f t="shared" si="15"/>
        <v>10</v>
      </c>
      <c r="AF52" s="32" t="str">
        <f t="shared" si="15"/>
        <v>0.0399852893545866-0.63107374385336i</v>
      </c>
      <c r="AG52" s="32" t="str">
        <f t="shared" si="16"/>
        <v>0.0217992071083877-0.0217992071083877i</v>
      </c>
      <c r="AH52" t="str">
        <f t="shared" si="17"/>
        <v>10.061784496463-0.652872950961748i</v>
      </c>
      <c r="AI52" t="s">
        <v>24</v>
      </c>
    </row>
    <row r="53" spans="7:35" ht="1" customHeight="1">
      <c r="G53" s="23"/>
      <c r="H53">
        <f t="shared" si="18"/>
        <v>4.3</v>
      </c>
      <c r="I53">
        <f t="shared" si="1"/>
        <v>19952.623149688792</v>
      </c>
      <c r="J53">
        <f t="shared" si="2"/>
        <v>125366.0286138159</v>
      </c>
      <c r="K53" s="23"/>
      <c r="L53" t="str">
        <f t="shared" si="3"/>
        <v>10.0876836615279-0.817080172852174i</v>
      </c>
      <c r="M53">
        <f t="shared" si="4"/>
        <v>10.087683661527899</v>
      </c>
      <c r="N53">
        <f t="shared" si="5"/>
        <v>0.81708017285217405</v>
      </c>
      <c r="O53" s="23"/>
      <c r="P53" t="s">
        <v>24</v>
      </c>
      <c r="Q53">
        <f t="shared" si="6"/>
        <v>10</v>
      </c>
      <c r="R53" t="str">
        <f t="shared" si="7"/>
        <v>0.0632245488631569-0.792621060187413i</v>
      </c>
      <c r="S53">
        <f t="shared" si="6"/>
        <v>30</v>
      </c>
      <c r="T53" t="str">
        <f t="shared" si="8"/>
        <v>-0.0000398832128231665i</v>
      </c>
      <c r="U53" t="s">
        <v>24</v>
      </c>
      <c r="V53" s="32">
        <f t="shared" si="0"/>
        <v>30</v>
      </c>
      <c r="W53" s="32" t="str">
        <f t="shared" si="0"/>
        <v>-0.0000398832128231665i</v>
      </c>
      <c r="X53" s="31" t="str">
        <f t="shared" si="9"/>
        <v>613.268363639808+613.268363639808i</v>
      </c>
      <c r="Y53" s="31" t="str">
        <f t="shared" si="10"/>
        <v>-8.63774151534359E+265-6.67334362740737E+265i</v>
      </c>
      <c r="Z53" s="31" t="str">
        <f t="shared" si="11"/>
        <v>-8.63774151534359E+265-6.67334362740737E+265i</v>
      </c>
      <c r="AA53" s="31" t="str">
        <f t="shared" si="12"/>
        <v>1</v>
      </c>
      <c r="AB53" s="31" t="str">
        <f t="shared" si="13"/>
        <v>1</v>
      </c>
      <c r="AC53" t="str">
        <f t="shared" si="14"/>
        <v>0.0244591126647615-0.0244591126647615i</v>
      </c>
      <c r="AD53" t="s">
        <v>24</v>
      </c>
      <c r="AE53" s="32">
        <f t="shared" si="15"/>
        <v>10</v>
      </c>
      <c r="AF53" s="32" t="str">
        <f t="shared" si="15"/>
        <v>0.0632245488631569-0.792621060187413i</v>
      </c>
      <c r="AG53" s="32" t="str">
        <f t="shared" si="16"/>
        <v>0.0244591126647615-0.0244591126647615i</v>
      </c>
      <c r="AH53" t="str">
        <f t="shared" si="17"/>
        <v>10.0876836615279-0.817080172852174i</v>
      </c>
      <c r="AI53" t="s">
        <v>24</v>
      </c>
    </row>
    <row r="54" spans="7:35" ht="1" customHeight="1">
      <c r="G54" s="23"/>
      <c r="H54">
        <f t="shared" si="18"/>
        <v>4.2</v>
      </c>
      <c r="I54">
        <f t="shared" si="1"/>
        <v>15848.931924611146</v>
      </c>
      <c r="J54">
        <f t="shared" si="2"/>
        <v>99581.776203206231</v>
      </c>
      <c r="K54" s="23"/>
      <c r="L54" t="str">
        <f t="shared" si="3"/>
        <v>10.1272785470628-1.02161795248297i</v>
      </c>
      <c r="M54">
        <f t="shared" si="4"/>
        <v>10.127278547062801</v>
      </c>
      <c r="N54">
        <f t="shared" si="5"/>
        <v>1.02161795248297</v>
      </c>
      <c r="O54" s="23"/>
      <c r="P54" t="s">
        <v>24</v>
      </c>
      <c r="Q54">
        <f t="shared" si="6"/>
        <v>10</v>
      </c>
      <c r="R54" t="str">
        <f t="shared" si="7"/>
        <v>0.0998349712771293-0.994174376697261i</v>
      </c>
      <c r="S54">
        <f t="shared" si="6"/>
        <v>30</v>
      </c>
      <c r="T54" t="str">
        <f t="shared" si="8"/>
        <v>-0.0000502099901270792i</v>
      </c>
      <c r="U54" t="s">
        <v>24</v>
      </c>
      <c r="V54" s="32">
        <f t="shared" si="0"/>
        <v>30</v>
      </c>
      <c r="W54" s="32" t="str">
        <f t="shared" si="0"/>
        <v>-0.0000502099901270792i</v>
      </c>
      <c r="X54" s="31" t="str">
        <f t="shared" si="9"/>
        <v>546.576004421726+546.576004421726i</v>
      </c>
      <c r="Y54" s="31" t="str">
        <f t="shared" si="10"/>
        <v>1.18331683839799E+237-7.24113160225608E+235i</v>
      </c>
      <c r="Z54" s="31" t="str">
        <f t="shared" si="11"/>
        <v>1.18331683839799E+237-7.24113160225608E+235i</v>
      </c>
      <c r="AA54" s="31" t="str">
        <f t="shared" si="12"/>
        <v>1</v>
      </c>
      <c r="AB54" s="31" t="str">
        <f t="shared" si="13"/>
        <v>1</v>
      </c>
      <c r="AC54" t="str">
        <f t="shared" si="14"/>
        <v>0.0274435757857133-0.0274435757857133i</v>
      </c>
      <c r="AD54" t="s">
        <v>24</v>
      </c>
      <c r="AE54" s="32">
        <f t="shared" si="15"/>
        <v>10</v>
      </c>
      <c r="AF54" s="32" t="str">
        <f t="shared" si="15"/>
        <v>0.0998349712771293-0.994174376697261i</v>
      </c>
      <c r="AG54" s="32" t="str">
        <f t="shared" si="16"/>
        <v>0.0274435757857133-0.0274435757857133i</v>
      </c>
      <c r="AH54" t="str">
        <f t="shared" si="17"/>
        <v>10.1272785470628-1.02161795248297i</v>
      </c>
      <c r="AI54" t="s">
        <v>24</v>
      </c>
    </row>
    <row r="55" spans="7:35" ht="1" customHeight="1">
      <c r="G55" s="23"/>
      <c r="H55">
        <f t="shared" si="18"/>
        <v>4.0999999999999996</v>
      </c>
      <c r="I55">
        <f t="shared" si="1"/>
        <v>12589.254117941671</v>
      </c>
      <c r="J55">
        <f t="shared" si="2"/>
        <v>79100.616502201214</v>
      </c>
      <c r="K55" s="23"/>
      <c r="L55" t="str">
        <f t="shared" si="3"/>
        <v>10.1881013924775-1.27511762112202i</v>
      </c>
      <c r="M55">
        <f t="shared" si="4"/>
        <v>10.188101392477501</v>
      </c>
      <c r="N55">
        <f t="shared" si="5"/>
        <v>1.2751176211220201</v>
      </c>
      <c r="O55" s="23"/>
      <c r="P55" t="s">
        <v>24</v>
      </c>
      <c r="Q55">
        <f t="shared" si="6"/>
        <v>10</v>
      </c>
      <c r="R55" t="str">
        <f t="shared" si="7"/>
        <v>0.157309193993929-1.24432542263842i</v>
      </c>
      <c r="S55">
        <f t="shared" si="6"/>
        <v>30</v>
      </c>
      <c r="T55" t="str">
        <f t="shared" si="8"/>
        <v>-0.0000632106324969144i</v>
      </c>
      <c r="U55" t="s">
        <v>24</v>
      </c>
      <c r="V55" s="32">
        <f t="shared" si="0"/>
        <v>30</v>
      </c>
      <c r="W55" s="32" t="str">
        <f t="shared" si="0"/>
        <v>-0.0000632106324969144i</v>
      </c>
      <c r="X55" s="31" t="str">
        <f t="shared" si="9"/>
        <v>487.136376702257+487.136376702257i</v>
      </c>
      <c r="Y55" s="31" t="str">
        <f t="shared" si="10"/>
        <v>-1.78551755378001E+211-3.42493256562295E+210i</v>
      </c>
      <c r="Z55" s="31" t="str">
        <f t="shared" si="11"/>
        <v>-1.78551755378001E+211-3.42493256562295E+210i</v>
      </c>
      <c r="AA55" s="31" t="str">
        <f t="shared" si="12"/>
        <v>1</v>
      </c>
      <c r="AB55" s="31" t="str">
        <f t="shared" si="13"/>
        <v>1</v>
      </c>
      <c r="AC55" t="str">
        <f t="shared" si="14"/>
        <v>0.0307921984836048-0.0307921984836048i</v>
      </c>
      <c r="AD55" t="s">
        <v>24</v>
      </c>
      <c r="AE55" s="32">
        <f t="shared" si="15"/>
        <v>10</v>
      </c>
      <c r="AF55" s="32" t="str">
        <f t="shared" si="15"/>
        <v>0.157309193993929-1.24432542263842i</v>
      </c>
      <c r="AG55" s="32" t="str">
        <f t="shared" si="16"/>
        <v>0.0307921984836048-0.0307921984836048i</v>
      </c>
      <c r="AH55" t="str">
        <f t="shared" si="17"/>
        <v>10.1881013924775-1.27511762112202i</v>
      </c>
      <c r="AI55" t="s">
        <v>24</v>
      </c>
    </row>
    <row r="56" spans="7:35" ht="1" customHeight="1">
      <c r="G56" s="23"/>
      <c r="H56">
        <f t="shared" si="18"/>
        <v>4</v>
      </c>
      <c r="I56">
        <f t="shared" si="1"/>
        <v>10000</v>
      </c>
      <c r="J56">
        <f t="shared" si="2"/>
        <v>62831.853071795864</v>
      </c>
      <c r="K56" s="23"/>
      <c r="L56" t="str">
        <f t="shared" si="3"/>
        <v>10.2815946452657-1.58678037629361i</v>
      </c>
      <c r="M56">
        <f t="shared" si="4"/>
        <v>10.281594645265701</v>
      </c>
      <c r="N56">
        <f t="shared" si="5"/>
        <v>1.5867803762936099</v>
      </c>
      <c r="O56" s="23"/>
      <c r="P56" t="s">
        <v>24</v>
      </c>
      <c r="Q56">
        <f t="shared" si="6"/>
        <v>10</v>
      </c>
      <c r="R56" t="str">
        <f t="shared" si="7"/>
        <v>0.247045230318576-1.55223096134648i</v>
      </c>
      <c r="S56">
        <f t="shared" si="6"/>
        <v>30</v>
      </c>
      <c r="T56" t="str">
        <f t="shared" si="8"/>
        <v>-0.0000795774715459477i</v>
      </c>
      <c r="U56" t="s">
        <v>24</v>
      </c>
      <c r="V56" s="32">
        <f t="shared" si="0"/>
        <v>30</v>
      </c>
      <c r="W56" s="32" t="str">
        <f t="shared" si="0"/>
        <v>-0.0000795774715459477i</v>
      </c>
      <c r="X56" s="31" t="str">
        <f t="shared" si="9"/>
        <v>434.160752734961+434.16075273496i</v>
      </c>
      <c r="Y56" s="31" t="str">
        <f t="shared" si="10"/>
        <v>1.45495228236572E+188+1.04082800174734E+188i</v>
      </c>
      <c r="Z56" s="31" t="str">
        <f t="shared" si="11"/>
        <v>1.45495228236572E+188+1.04082800174734E+188i</v>
      </c>
      <c r="AA56" s="31" t="str">
        <f t="shared" si="12"/>
        <v>1</v>
      </c>
      <c r="AB56" s="31" t="str">
        <f t="shared" si="13"/>
        <v>1</v>
      </c>
      <c r="AC56" t="str">
        <f t="shared" si="14"/>
        <v>0.0345494149471336-0.0345494149471335i</v>
      </c>
      <c r="AD56" t="s">
        <v>24</v>
      </c>
      <c r="AE56" s="32">
        <f t="shared" si="15"/>
        <v>10</v>
      </c>
      <c r="AF56" s="32" t="str">
        <f t="shared" si="15"/>
        <v>0.247045230318576-1.55223096134648i</v>
      </c>
      <c r="AG56" s="32" t="str">
        <f t="shared" si="16"/>
        <v>0.0345494149471336-0.0345494149471335i</v>
      </c>
      <c r="AH56" t="str">
        <f t="shared" si="17"/>
        <v>10.2815946452657-1.58678037629361i</v>
      </c>
      <c r="AI56" t="s">
        <v>24</v>
      </c>
    </row>
    <row r="57" spans="7:35" ht="1" customHeight="1">
      <c r="G57" s="23"/>
      <c r="H57">
        <f t="shared" si="18"/>
        <v>3.9</v>
      </c>
      <c r="I57">
        <f t="shared" si="1"/>
        <v>7943.2823472428154</v>
      </c>
      <c r="J57">
        <f t="shared" si="2"/>
        <v>49909.114934975034</v>
      </c>
      <c r="K57" s="23"/>
      <c r="L57" t="str">
        <f t="shared" si="3"/>
        <v>10.4247284050349-1.96507387037157i</v>
      </c>
      <c r="M57">
        <f t="shared" si="4"/>
        <v>10.4247284050349</v>
      </c>
      <c r="N57">
        <f t="shared" si="5"/>
        <v>1.96507387037157</v>
      </c>
      <c r="O57" s="23"/>
      <c r="P57" t="s">
        <v>24</v>
      </c>
      <c r="Q57">
        <f t="shared" si="6"/>
        <v>10</v>
      </c>
      <c r="R57" t="str">
        <f t="shared" si="7"/>
        <v>0.385963323878869-1.92630878921555i</v>
      </c>
      <c r="S57">
        <f t="shared" si="6"/>
        <v>30</v>
      </c>
      <c r="T57" t="str">
        <f t="shared" si="8"/>
        <v>-0.000100182101135521i</v>
      </c>
      <c r="U57" t="s">
        <v>24</v>
      </c>
      <c r="V57" s="32">
        <f t="shared" si="0"/>
        <v>30</v>
      </c>
      <c r="W57" s="32" t="str">
        <f t="shared" si="0"/>
        <v>-0.000100182101135521i</v>
      </c>
      <c r="X57" s="31" t="str">
        <f t="shared" si="9"/>
        <v>386.946178175887+386.946178175887i</v>
      </c>
      <c r="Y57" s="31" t="str">
        <f t="shared" si="10"/>
        <v>-4.82394057190436E+167-2.82825511106744E+167i</v>
      </c>
      <c r="Z57" s="31" t="str">
        <f t="shared" si="11"/>
        <v>-4.82394057190436E+167-2.82825511106744E+167i</v>
      </c>
      <c r="AA57" s="31" t="str">
        <f t="shared" si="12"/>
        <v>1</v>
      </c>
      <c r="AB57" s="31" t="str">
        <f t="shared" si="13"/>
        <v>1</v>
      </c>
      <c r="AC57" t="str">
        <f t="shared" si="14"/>
        <v>0.03876508115602-0.03876508115602i</v>
      </c>
      <c r="AD57" t="s">
        <v>24</v>
      </c>
      <c r="AE57" s="32">
        <f t="shared" si="15"/>
        <v>10</v>
      </c>
      <c r="AF57" s="32" t="str">
        <f t="shared" si="15"/>
        <v>0.385963323878869-1.92630878921555i</v>
      </c>
      <c r="AG57" s="32" t="str">
        <f t="shared" si="16"/>
        <v>0.03876508115602-0.03876508115602i</v>
      </c>
      <c r="AH57" t="str">
        <f t="shared" si="17"/>
        <v>10.4247284050349-1.96507387037157i</v>
      </c>
      <c r="AI57" t="s">
        <v>24</v>
      </c>
    </row>
    <row r="58" spans="7:35" ht="1" customHeight="1">
      <c r="G58" s="23"/>
      <c r="H58">
        <f t="shared" si="18"/>
        <v>3.8</v>
      </c>
      <c r="I58">
        <f t="shared" si="1"/>
        <v>6309.5734448019384</v>
      </c>
      <c r="J58">
        <f t="shared" si="2"/>
        <v>39644.21916295003</v>
      </c>
      <c r="K58" s="23"/>
      <c r="L58" t="str">
        <f t="shared" si="3"/>
        <v>10.6417014341039-2.41503729336575i</v>
      </c>
      <c r="M58">
        <f t="shared" si="4"/>
        <v>10.641701434103901</v>
      </c>
      <c r="N58">
        <f t="shared" si="5"/>
        <v>2.4150372933657498</v>
      </c>
      <c r="O58" s="23"/>
      <c r="P58" t="s">
        <v>24</v>
      </c>
      <c r="Q58">
        <f t="shared" si="6"/>
        <v>10</v>
      </c>
      <c r="R58" t="str">
        <f t="shared" si="7"/>
        <v>0.598206297664335-2.37154215692618i</v>
      </c>
      <c r="S58">
        <f t="shared" si="6"/>
        <v>30</v>
      </c>
      <c r="T58" t="str">
        <f t="shared" si="8"/>
        <v>-0.00012612179292644i</v>
      </c>
      <c r="U58" t="s">
        <v>24</v>
      </c>
      <c r="V58" s="32">
        <f t="shared" si="0"/>
        <v>30</v>
      </c>
      <c r="W58" s="32" t="str">
        <f t="shared" si="0"/>
        <v>-0.00012612179292644i</v>
      </c>
      <c r="X58" s="31" t="str">
        <f t="shared" si="9"/>
        <v>344.866144306527+344.866144306527i</v>
      </c>
      <c r="Y58" s="31" t="str">
        <f t="shared" si="10"/>
        <v>2.25250179744109E+149-1.93236267266004E+149i</v>
      </c>
      <c r="Z58" s="31" t="str">
        <f t="shared" si="11"/>
        <v>2.25250179744109E+149-1.93236267266004E+149i</v>
      </c>
      <c r="AA58" s="31" t="str">
        <f t="shared" si="12"/>
        <v>1</v>
      </c>
      <c r="AB58" s="31" t="str">
        <f t="shared" si="13"/>
        <v>1</v>
      </c>
      <c r="AC58" t="str">
        <f t="shared" si="14"/>
        <v>0.0434951364395676-0.0434951364395676i</v>
      </c>
      <c r="AD58" t="s">
        <v>24</v>
      </c>
      <c r="AE58" s="32">
        <f t="shared" si="15"/>
        <v>10</v>
      </c>
      <c r="AF58" s="32" t="str">
        <f t="shared" si="15"/>
        <v>0.598206297664335-2.37154215692618i</v>
      </c>
      <c r="AG58" s="32" t="str">
        <f t="shared" si="16"/>
        <v>0.0434951364395676-0.0434951364395676i</v>
      </c>
      <c r="AH58" t="str">
        <f t="shared" si="17"/>
        <v>10.6417014341039-2.41503729336575i</v>
      </c>
      <c r="AI58" t="s">
        <v>24</v>
      </c>
    </row>
    <row r="59" spans="7:35" ht="1" customHeight="1">
      <c r="G59" s="23"/>
      <c r="H59">
        <f t="shared" si="18"/>
        <v>3.7</v>
      </c>
      <c r="I59">
        <f t="shared" si="1"/>
        <v>5011.8723362727324</v>
      </c>
      <c r="J59">
        <f t="shared" si="2"/>
        <v>31490.522624728659</v>
      </c>
      <c r="K59" s="23"/>
      <c r="L59" t="str">
        <f t="shared" si="3"/>
        <v>10.9648443353786-2.93346644569396i</v>
      </c>
      <c r="M59">
        <f t="shared" si="4"/>
        <v>10.964844335378601</v>
      </c>
      <c r="N59">
        <f t="shared" si="5"/>
        <v>2.9334664456939601</v>
      </c>
      <c r="O59" s="23"/>
      <c r="P59" t="s">
        <v>24</v>
      </c>
      <c r="Q59">
        <f t="shared" si="6"/>
        <v>10</v>
      </c>
      <c r="R59" t="str">
        <f t="shared" si="7"/>
        <v>0.916041989621071-2.88466409993638i</v>
      </c>
      <c r="S59">
        <f t="shared" si="6"/>
        <v>30</v>
      </c>
      <c r="T59" t="str">
        <f t="shared" si="8"/>
        <v>-0.000158777930096137i</v>
      </c>
      <c r="U59" t="s">
        <v>24</v>
      </c>
      <c r="V59" s="32">
        <f t="shared" si="0"/>
        <v>30</v>
      </c>
      <c r="W59" s="32" t="str">
        <f t="shared" si="0"/>
        <v>-0.000158777930096137i</v>
      </c>
      <c r="X59" s="31" t="str">
        <f t="shared" si="9"/>
        <v>307.36227464376+307.36227464376i</v>
      </c>
      <c r="Y59" s="31" t="str">
        <f t="shared" si="10"/>
        <v>1.33250357651723E+133-7.52018979871528E+132i</v>
      </c>
      <c r="Z59" s="31" t="str">
        <f t="shared" si="11"/>
        <v>1.33250357651723E+133-7.52018979871528E+132i</v>
      </c>
      <c r="AA59" s="31" t="str">
        <f t="shared" si="12"/>
        <v>1</v>
      </c>
      <c r="AB59" s="31" t="str">
        <f t="shared" si="13"/>
        <v>1</v>
      </c>
      <c r="AC59" t="str">
        <f t="shared" si="14"/>
        <v>0.0488023457575766-0.0488023457575766i</v>
      </c>
      <c r="AD59" t="s">
        <v>24</v>
      </c>
      <c r="AE59" s="32">
        <f t="shared" si="15"/>
        <v>10</v>
      </c>
      <c r="AF59" s="32" t="str">
        <f t="shared" si="15"/>
        <v>0.916041989621071-2.88466409993638i</v>
      </c>
      <c r="AG59" s="32" t="str">
        <f t="shared" si="16"/>
        <v>0.0488023457575766-0.0488023457575766i</v>
      </c>
      <c r="AH59" t="str">
        <f t="shared" si="17"/>
        <v>10.9648443353786-2.93346644569396i</v>
      </c>
      <c r="AI59" t="s">
        <v>24</v>
      </c>
    </row>
    <row r="60" spans="7:35" ht="1" customHeight="1">
      <c r="G60" s="23"/>
      <c r="H60">
        <f t="shared" si="18"/>
        <v>3.6</v>
      </c>
      <c r="I60">
        <f t="shared" si="1"/>
        <v>3981.0717055349769</v>
      </c>
      <c r="J60">
        <f t="shared" si="2"/>
        <v>25013.811247045742</v>
      </c>
      <c r="K60" s="23"/>
      <c r="L60" t="str">
        <f t="shared" si="3"/>
        <v>11.4327545725431-3.50165391883504i</v>
      </c>
      <c r="M60">
        <f t="shared" si="4"/>
        <v>11.4327545725431</v>
      </c>
      <c r="N60">
        <f t="shared" si="5"/>
        <v>3.5016539188350402</v>
      </c>
      <c r="O60" s="23"/>
      <c r="P60" t="s">
        <v>24</v>
      </c>
      <c r="Q60">
        <f t="shared" si="6"/>
        <v>10</v>
      </c>
      <c r="R60" t="str">
        <f t="shared" si="7"/>
        <v>1.37799743998984-3.44689678628181i</v>
      </c>
      <c r="S60">
        <f t="shared" si="6"/>
        <v>30</v>
      </c>
      <c r="T60" t="str">
        <f t="shared" si="8"/>
        <v>-0.000199889571030105i</v>
      </c>
      <c r="U60" t="s">
        <v>24</v>
      </c>
      <c r="V60" s="32">
        <f t="shared" si="0"/>
        <v>30</v>
      </c>
      <c r="W60" s="32" t="str">
        <f t="shared" si="0"/>
        <v>-0.000199889571030105i</v>
      </c>
      <c r="X60" s="31" t="str">
        <f t="shared" si="9"/>
        <v>273.936915623173+273.936915623173i</v>
      </c>
      <c r="Y60" s="31" t="str">
        <f t="shared" si="10"/>
        <v>-3.79602982812194E+118-2.70060250302309E+118i</v>
      </c>
      <c r="Z60" s="31" t="str">
        <f t="shared" si="11"/>
        <v>-3.79602982812194E+118-2.70060250302309E+118i</v>
      </c>
      <c r="AA60" s="31" t="str">
        <f t="shared" si="12"/>
        <v>1</v>
      </c>
      <c r="AB60" s="31" t="str">
        <f t="shared" si="13"/>
        <v>1</v>
      </c>
      <c r="AC60" t="str">
        <f t="shared" si="14"/>
        <v>0.0547571325532261-0.0547571325532261i</v>
      </c>
      <c r="AD60" t="s">
        <v>24</v>
      </c>
      <c r="AE60" s="32">
        <f t="shared" si="15"/>
        <v>10</v>
      </c>
      <c r="AF60" s="32" t="str">
        <f t="shared" si="15"/>
        <v>1.37799743998984-3.44689678628181i</v>
      </c>
      <c r="AG60" s="32" t="str">
        <f t="shared" si="16"/>
        <v>0.0547571325532261-0.0547571325532261i</v>
      </c>
      <c r="AH60" t="str">
        <f t="shared" si="17"/>
        <v>11.4327545725431-3.50165391883504i</v>
      </c>
      <c r="AI60" t="s">
        <v>24</v>
      </c>
    </row>
    <row r="61" spans="7:35" ht="1" customHeight="1">
      <c r="G61" s="23"/>
      <c r="H61">
        <f t="shared" si="18"/>
        <v>3.5</v>
      </c>
      <c r="I61">
        <f t="shared" si="1"/>
        <v>3162.2776601683804</v>
      </c>
      <c r="J61">
        <f t="shared" si="2"/>
        <v>19869.176531592209</v>
      </c>
      <c r="K61" s="23"/>
      <c r="L61" t="str">
        <f t="shared" si="3"/>
        <v>12.0825217418732-4.07716445872574i</v>
      </c>
      <c r="M61">
        <f t="shared" si="4"/>
        <v>12.082521741873199</v>
      </c>
      <c r="N61">
        <f t="shared" si="5"/>
        <v>4.0771644587257398</v>
      </c>
      <c r="O61" s="23"/>
      <c r="P61" t="s">
        <v>24</v>
      </c>
      <c r="Q61">
        <f t="shared" si="6"/>
        <v>10</v>
      </c>
      <c r="R61" t="str">
        <f t="shared" si="7"/>
        <v>2.02108322864378-4.01572594549636i</v>
      </c>
      <c r="S61">
        <f t="shared" si="6"/>
        <v>30</v>
      </c>
      <c r="T61" t="str">
        <f t="shared" si="8"/>
        <v>-0.000251646060522435i</v>
      </c>
      <c r="U61" t="s">
        <v>24</v>
      </c>
      <c r="V61" s="32">
        <f t="shared" si="0"/>
        <v>30</v>
      </c>
      <c r="W61" s="32" t="str">
        <f t="shared" si="0"/>
        <v>-0.000251646060522435i</v>
      </c>
      <c r="X61" s="31" t="str">
        <f t="shared" si="9"/>
        <v>244.146533038617+244.146533038617i</v>
      </c>
      <c r="Y61" s="31" t="str">
        <f t="shared" si="10"/>
        <v>3.35149924229662E+105-4.20347522864735E+105i</v>
      </c>
      <c r="Z61" s="31" t="str">
        <f t="shared" si="11"/>
        <v>3.35149924229662E+105-4.20347522864735E+105i</v>
      </c>
      <c r="AA61" s="31" t="str">
        <f t="shared" si="12"/>
        <v>1</v>
      </c>
      <c r="AB61" s="31" t="str">
        <f t="shared" si="13"/>
        <v>1</v>
      </c>
      <c r="AC61" t="str">
        <f t="shared" si="14"/>
        <v>0.0614385132293786-0.0614385132293786i</v>
      </c>
      <c r="AD61" t="s">
        <v>24</v>
      </c>
      <c r="AE61" s="32">
        <f t="shared" si="15"/>
        <v>10</v>
      </c>
      <c r="AF61" s="32" t="str">
        <f t="shared" si="15"/>
        <v>2.02108322864378-4.01572594549636i</v>
      </c>
      <c r="AG61" s="32" t="str">
        <f t="shared" si="16"/>
        <v>0.0614385132293786-0.0614385132293786i</v>
      </c>
      <c r="AH61" t="str">
        <f t="shared" si="17"/>
        <v>12.0825217418732-4.07716445872574i</v>
      </c>
      <c r="AI61" t="s">
        <v>24</v>
      </c>
    </row>
    <row r="62" spans="7:35" ht="1" customHeight="1">
      <c r="G62" s="23"/>
      <c r="H62">
        <f t="shared" si="18"/>
        <v>3.4</v>
      </c>
      <c r="I62">
        <f t="shared" si="1"/>
        <v>2511.8864315095811</v>
      </c>
      <c r="J62">
        <f t="shared" si="2"/>
        <v>15782.647919764762</v>
      </c>
      <c r="K62" s="23"/>
      <c r="L62" t="str">
        <f t="shared" si="3"/>
        <v>12.9335097293833-4.58999235514801i</v>
      </c>
      <c r="M62">
        <f t="shared" si="4"/>
        <v>12.933509729383299</v>
      </c>
      <c r="N62">
        <f t="shared" si="5"/>
        <v>4.5899923551480102</v>
      </c>
      <c r="O62" s="23"/>
      <c r="P62" t="s">
        <v>24</v>
      </c>
      <c r="Q62">
        <f t="shared" si="6"/>
        <v>10</v>
      </c>
      <c r="R62" t="str">
        <f t="shared" si="7"/>
        <v>2.86457458373509-4.52105720949977i</v>
      </c>
      <c r="S62">
        <f t="shared" si="6"/>
        <v>30</v>
      </c>
      <c r="T62" t="str">
        <f t="shared" si="8"/>
        <v>-0.000316803620369586i</v>
      </c>
      <c r="U62" t="s">
        <v>24</v>
      </c>
      <c r="V62" s="32">
        <f t="shared" si="0"/>
        <v>30</v>
      </c>
      <c r="W62" s="32" t="str">
        <f t="shared" si="0"/>
        <v>-0.000316803620369586i</v>
      </c>
      <c r="X62" s="31" t="str">
        <f t="shared" si="9"/>
        <v>217.595826612769+217.595826612769i</v>
      </c>
      <c r="Y62" s="31" t="str">
        <f t="shared" si="10"/>
        <v>-1.07345493195396E+94-1.16420914418621E+94i</v>
      </c>
      <c r="Z62" s="31" t="str">
        <f t="shared" si="11"/>
        <v>-1.07345493195396E+94-1.16420914418621E+94i</v>
      </c>
      <c r="AA62" s="31" t="str">
        <f t="shared" si="12"/>
        <v>1</v>
      </c>
      <c r="AB62" s="31" t="str">
        <f t="shared" si="13"/>
        <v>1</v>
      </c>
      <c r="AC62" t="str">
        <f t="shared" si="14"/>
        <v>0.068935145648238-0.068935145648238i</v>
      </c>
      <c r="AD62" t="s">
        <v>24</v>
      </c>
      <c r="AE62" s="32">
        <f t="shared" si="15"/>
        <v>10</v>
      </c>
      <c r="AF62" s="32" t="str">
        <f t="shared" si="15"/>
        <v>2.86457458373509-4.52105720949977i</v>
      </c>
      <c r="AG62" s="32" t="str">
        <f t="shared" si="16"/>
        <v>0.068935145648238-0.068935145648238i</v>
      </c>
      <c r="AH62" t="str">
        <f t="shared" si="17"/>
        <v>12.9335097293833-4.58999235514801i</v>
      </c>
      <c r="AI62" t="s">
        <v>24</v>
      </c>
    </row>
    <row r="63" spans="7:35" ht="1" customHeight="1">
      <c r="G63" s="23"/>
      <c r="H63">
        <f t="shared" si="18"/>
        <v>3.3</v>
      </c>
      <c r="I63">
        <f t="shared" si="1"/>
        <v>1995.2623149688804</v>
      </c>
      <c r="J63">
        <f t="shared" si="2"/>
        <v>12536.602861381598</v>
      </c>
      <c r="K63" s="23"/>
      <c r="L63" t="str">
        <f t="shared" si="3"/>
        <v>13.9658792067445-4.95224552438274i</v>
      </c>
      <c r="M63">
        <f t="shared" si="4"/>
        <v>13.9658792067445</v>
      </c>
      <c r="N63">
        <f t="shared" si="5"/>
        <v>4.9522455243827403</v>
      </c>
      <c r="O63" s="23"/>
      <c r="P63" t="s">
        <v>24</v>
      </c>
      <c r="Q63">
        <f t="shared" si="6"/>
        <v>10</v>
      </c>
      <c r="R63" t="str">
        <f t="shared" si="7"/>
        <v>3.88853270117722-4.87489901881542i</v>
      </c>
      <c r="S63">
        <f t="shared" si="6"/>
        <v>30</v>
      </c>
      <c r="T63" t="str">
        <f t="shared" si="8"/>
        <v>-0.000398832128231665i</v>
      </c>
      <c r="U63" t="s">
        <v>24</v>
      </c>
      <c r="V63" s="32">
        <f t="shared" si="0"/>
        <v>30</v>
      </c>
      <c r="W63" s="32" t="str">
        <f t="shared" si="0"/>
        <v>-0.000398832128231665i</v>
      </c>
      <c r="X63" s="31" t="str">
        <f t="shared" si="9"/>
        <v>193.932484602618+193.932484602618i</v>
      </c>
      <c r="Y63" s="31" t="str">
        <f t="shared" si="10"/>
        <v>5.54820896422679E+83-6.26826991689438E+83i</v>
      </c>
      <c r="Z63" s="31" t="str">
        <f t="shared" si="11"/>
        <v>5.54820896422679E+83-6.26826991689438E+83i</v>
      </c>
      <c r="AA63" s="31" t="str">
        <f t="shared" si="12"/>
        <v>1</v>
      </c>
      <c r="AB63" s="31" t="str">
        <f t="shared" si="13"/>
        <v>1</v>
      </c>
      <c r="AC63" t="str">
        <f t="shared" si="14"/>
        <v>0.0773465055673167-0.0773465055673167i</v>
      </c>
      <c r="AD63" t="s">
        <v>24</v>
      </c>
      <c r="AE63" s="32">
        <f t="shared" si="15"/>
        <v>10</v>
      </c>
      <c r="AF63" s="32" t="str">
        <f t="shared" si="15"/>
        <v>3.88853270117722-4.87489901881542i</v>
      </c>
      <c r="AG63" s="32" t="str">
        <f t="shared" si="16"/>
        <v>0.0773465055673167-0.0773465055673167i</v>
      </c>
      <c r="AH63" t="str">
        <f t="shared" si="17"/>
        <v>13.9658792067445-4.95224552438274i</v>
      </c>
      <c r="AI63" t="s">
        <v>24</v>
      </c>
    </row>
    <row r="64" spans="7:35" ht="1" customHeight="1">
      <c r="G64" s="23"/>
      <c r="H64">
        <f t="shared" si="18"/>
        <v>3.2</v>
      </c>
      <c r="I64">
        <f t="shared" si="1"/>
        <v>1584.8931924611156</v>
      </c>
      <c r="J64">
        <f t="shared" si="2"/>
        <v>9958.17762032063</v>
      </c>
      <c r="K64" s="23"/>
      <c r="L64" t="str">
        <f t="shared" si="3"/>
        <v>15.107739123864-5.08674029557382i</v>
      </c>
      <c r="M64">
        <f t="shared" si="4"/>
        <v>15.107739123864</v>
      </c>
      <c r="N64">
        <f t="shared" si="5"/>
        <v>5.0867402955738203</v>
      </c>
      <c r="O64" s="23"/>
      <c r="P64" t="s">
        <v>24</v>
      </c>
      <c r="Q64">
        <f t="shared" si="6"/>
        <v>10</v>
      </c>
      <c r="R64" t="str">
        <f t="shared" si="7"/>
        <v>5.02095491724171-4.99995608895152i</v>
      </c>
      <c r="S64">
        <f t="shared" si="6"/>
        <v>30</v>
      </c>
      <c r="T64" t="str">
        <f t="shared" si="8"/>
        <v>-0.000502099901270792i</v>
      </c>
      <c r="U64" t="s">
        <v>24</v>
      </c>
      <c r="V64" s="32">
        <f t="shared" si="0"/>
        <v>30</v>
      </c>
      <c r="W64" s="32" t="str">
        <f t="shared" si="0"/>
        <v>-0.000502099901270792i</v>
      </c>
      <c r="X64" s="31" t="str">
        <f t="shared" si="9"/>
        <v>172.842508836692+172.842508836692i</v>
      </c>
      <c r="Y64" s="31" t="str">
        <f t="shared" si="10"/>
        <v>-5.79245554970028E+74-3.1840057218576E+73i</v>
      </c>
      <c r="Z64" s="31" t="str">
        <f t="shared" si="11"/>
        <v>-5.79245554970028E+74-3.1840057218576E+73i</v>
      </c>
      <c r="AA64" s="31" t="str">
        <f t="shared" si="12"/>
        <v>1</v>
      </c>
      <c r="AB64" s="31" t="str">
        <f t="shared" si="13"/>
        <v>1</v>
      </c>
      <c r="AC64" t="str">
        <f t="shared" si="14"/>
        <v>0.0867842066222991-0.0867842066222991i</v>
      </c>
      <c r="AD64" t="s">
        <v>24</v>
      </c>
      <c r="AE64" s="32">
        <f t="shared" si="15"/>
        <v>10</v>
      </c>
      <c r="AF64" s="32" t="str">
        <f t="shared" si="15"/>
        <v>5.02095491724171-4.99995608895152i</v>
      </c>
      <c r="AG64" s="32" t="str">
        <f t="shared" si="16"/>
        <v>0.0867842066222991-0.0867842066222991i</v>
      </c>
      <c r="AH64" t="str">
        <f t="shared" si="17"/>
        <v>15.107739123864-5.08674029557382i</v>
      </c>
      <c r="AI64" t="s">
        <v>24</v>
      </c>
    </row>
    <row r="65" spans="7:35" ht="1" customHeight="1">
      <c r="G65" s="23"/>
      <c r="H65">
        <f t="shared" si="18"/>
        <v>3.1</v>
      </c>
      <c r="I65">
        <f t="shared" si="1"/>
        <v>1258.925411794168</v>
      </c>
      <c r="J65">
        <f t="shared" si="2"/>
        <v>7910.0616502201265</v>
      </c>
      <c r="K65" s="23"/>
      <c r="L65" t="str">
        <f t="shared" si="3"/>
        <v>16.2486048769582-4.96303543775766i</v>
      </c>
      <c r="M65">
        <f t="shared" si="4"/>
        <v>16.248604876958201</v>
      </c>
      <c r="N65">
        <f t="shared" si="5"/>
        <v>4.96303543775766</v>
      </c>
      <c r="O65" s="23"/>
      <c r="P65" t="s">
        <v>24</v>
      </c>
      <c r="Q65">
        <f t="shared" si="6"/>
        <v>10</v>
      </c>
      <c r="R65" t="str">
        <f t="shared" si="7"/>
        <v>6.15123139558601-4.86566195638549i</v>
      </c>
      <c r="S65">
        <f t="shared" si="6"/>
        <v>30</v>
      </c>
      <c r="T65" t="str">
        <f t="shared" si="8"/>
        <v>-0.000632106324969143i</v>
      </c>
      <c r="U65" t="s">
        <v>24</v>
      </c>
      <c r="V65" s="32">
        <f t="shared" si="0"/>
        <v>30</v>
      </c>
      <c r="W65" s="32" t="str">
        <f t="shared" si="0"/>
        <v>-0.000632106324969143i</v>
      </c>
      <c r="X65" s="31" t="str">
        <f t="shared" si="9"/>
        <v>154.046048150092+154.046048150092i</v>
      </c>
      <c r="Y65" s="31" t="str">
        <f t="shared" si="10"/>
        <v>-3.96077842633066E+66-4.29467569550511E+65i</v>
      </c>
      <c r="Z65" s="31" t="str">
        <f t="shared" si="11"/>
        <v>-3.96077842633066E+66-4.29467569550511E+65i</v>
      </c>
      <c r="AA65" s="31" t="str">
        <f t="shared" si="12"/>
        <v>1</v>
      </c>
      <c r="AB65" s="31" t="str">
        <f t="shared" si="13"/>
        <v>1</v>
      </c>
      <c r="AC65" t="str">
        <f t="shared" si="14"/>
        <v>0.0973734813721742-0.0973734813721742i</v>
      </c>
      <c r="AD65" t="s">
        <v>24</v>
      </c>
      <c r="AE65" s="32">
        <f t="shared" si="15"/>
        <v>10</v>
      </c>
      <c r="AF65" s="32" t="str">
        <f t="shared" si="15"/>
        <v>6.15123139558601-4.86566195638549i</v>
      </c>
      <c r="AG65" s="32" t="str">
        <f t="shared" si="16"/>
        <v>0.0973734813721742-0.0973734813721742i</v>
      </c>
      <c r="AH65" t="str">
        <f t="shared" si="17"/>
        <v>16.2486048769582-4.96303543775766i</v>
      </c>
      <c r="AI65" t="s">
        <v>24</v>
      </c>
    </row>
    <row r="66" spans="7:35" ht="1" customHeight="1">
      <c r="G66" s="23"/>
      <c r="H66">
        <f t="shared" si="18"/>
        <v>3</v>
      </c>
      <c r="I66">
        <f t="shared" si="1"/>
        <v>1000</v>
      </c>
      <c r="J66">
        <f t="shared" si="2"/>
        <v>6283.1853071795858</v>
      </c>
      <c r="K66" s="23"/>
      <c r="L66" t="str">
        <f t="shared" si="3"/>
        <v>17.2788228463082-4.6140272767431i</v>
      </c>
      <c r="M66">
        <f t="shared" si="4"/>
        <v>17.278822846308199</v>
      </c>
      <c r="N66">
        <f t="shared" si="5"/>
        <v>4.6140272767430996</v>
      </c>
      <c r="O66" s="23"/>
      <c r="P66" t="s">
        <v>24</v>
      </c>
      <c r="Q66">
        <f t="shared" si="6"/>
        <v>10</v>
      </c>
      <c r="R66" t="str">
        <f t="shared" si="7"/>
        <v>7.16956800324898-4.50477243368389i</v>
      </c>
      <c r="S66">
        <f t="shared" si="6"/>
        <v>30</v>
      </c>
      <c r="T66" t="str">
        <f t="shared" si="8"/>
        <v>-0.000795774715459477i</v>
      </c>
      <c r="U66" t="s">
        <v>24</v>
      </c>
      <c r="V66" s="32">
        <f t="shared" si="0"/>
        <v>30</v>
      </c>
      <c r="W66" s="32" t="str">
        <f t="shared" si="0"/>
        <v>-0.000795774715459477i</v>
      </c>
      <c r="X66" s="31" t="str">
        <f t="shared" si="9"/>
        <v>137.293684929565+137.293684929565i</v>
      </c>
      <c r="Y66" s="31" t="str">
        <f t="shared" si="10"/>
        <v>1.25225629109215E+59-1.70170691226206E+59i</v>
      </c>
      <c r="Z66" s="31" t="str">
        <f t="shared" si="11"/>
        <v>1.25225629109215E+59-1.70170691226206E+59i</v>
      </c>
      <c r="AA66" s="31" t="str">
        <f t="shared" si="12"/>
        <v>1</v>
      </c>
      <c r="AB66" s="31" t="str">
        <f t="shared" si="13"/>
        <v>1</v>
      </c>
      <c r="AC66" t="str">
        <f t="shared" si="14"/>
        <v>0.109254843059208-0.109254843059208i</v>
      </c>
      <c r="AD66" t="s">
        <v>24</v>
      </c>
      <c r="AE66" s="32">
        <f t="shared" si="15"/>
        <v>10</v>
      </c>
      <c r="AF66" s="32" t="str">
        <f t="shared" si="15"/>
        <v>7.16956800324898-4.50477243368389i</v>
      </c>
      <c r="AG66" s="32" t="str">
        <f t="shared" si="16"/>
        <v>0.109254843059208-0.109254843059208i</v>
      </c>
      <c r="AH66" t="str">
        <f t="shared" si="17"/>
        <v>17.2788228463082-4.6140272767431i</v>
      </c>
      <c r="AI66" t="s">
        <v>24</v>
      </c>
    </row>
    <row r="67" spans="7:35" ht="1" customHeight="1">
      <c r="G67" s="23"/>
      <c r="H67">
        <f t="shared" si="18"/>
        <v>2.9</v>
      </c>
      <c r="I67">
        <f t="shared" si="1"/>
        <v>794.32823472428208</v>
      </c>
      <c r="J67">
        <f t="shared" si="2"/>
        <v>4990.9114934975069</v>
      </c>
      <c r="K67" s="23"/>
      <c r="L67" t="str">
        <f t="shared" si="3"/>
        <v>18.1284015323887-4.11821765056377i</v>
      </c>
      <c r="M67">
        <f t="shared" si="4"/>
        <v>18.1284015323887</v>
      </c>
      <c r="N67">
        <f t="shared" si="5"/>
        <v>4.1182176505637704</v>
      </c>
      <c r="O67" s="23"/>
      <c r="P67" t="s">
        <v>24</v>
      </c>
      <c r="Q67">
        <f t="shared" si="6"/>
        <v>10</v>
      </c>
      <c r="R67" t="str">
        <f t="shared" si="7"/>
        <v>8.00581558225436-3.99563170042947i</v>
      </c>
      <c r="S67">
        <f t="shared" si="6"/>
        <v>30</v>
      </c>
      <c r="T67" t="str">
        <f t="shared" si="8"/>
        <v>-0.00100182101135521i</v>
      </c>
      <c r="U67" t="s">
        <v>24</v>
      </c>
      <c r="V67" s="32">
        <f t="shared" si="0"/>
        <v>30</v>
      </c>
      <c r="W67" s="32" t="str">
        <f t="shared" si="0"/>
        <v>-0.00100182101135521i</v>
      </c>
      <c r="X67" s="31" t="str">
        <f t="shared" si="9"/>
        <v>122.363125493314+122.363125493314i</v>
      </c>
      <c r="Y67" s="31" t="str">
        <f t="shared" si="10"/>
        <v>-6.8405030836845E+52+1.09681495656791E+52i</v>
      </c>
      <c r="Z67" s="31" t="str">
        <f t="shared" si="11"/>
        <v>-6.8405030836845E+52+1.09681495656791E+52i</v>
      </c>
      <c r="AA67" s="31" t="str">
        <f t="shared" si="12"/>
        <v>1</v>
      </c>
      <c r="AB67" s="31" t="str">
        <f t="shared" si="13"/>
        <v>1</v>
      </c>
      <c r="AC67" t="str">
        <f t="shared" si="14"/>
        <v>0.122585950134296-0.122585950134296i</v>
      </c>
      <c r="AD67" t="s">
        <v>24</v>
      </c>
      <c r="AE67" s="32">
        <f t="shared" si="15"/>
        <v>10</v>
      </c>
      <c r="AF67" s="32" t="str">
        <f t="shared" si="15"/>
        <v>8.00581558225436-3.99563170042947i</v>
      </c>
      <c r="AG67" s="32" t="str">
        <f t="shared" si="16"/>
        <v>0.122585950134296-0.122585950134296i</v>
      </c>
      <c r="AH67" t="str">
        <f t="shared" si="17"/>
        <v>18.1284015323887-4.11821765056377i</v>
      </c>
      <c r="AI67" t="s">
        <v>24</v>
      </c>
    </row>
    <row r="68" spans="7:35" ht="1" customHeight="1">
      <c r="G68" s="23"/>
      <c r="H68">
        <f t="shared" si="18"/>
        <v>2.8</v>
      </c>
      <c r="I68">
        <f t="shared" si="1"/>
        <v>630.95734448019323</v>
      </c>
      <c r="J68">
        <f t="shared" si="2"/>
        <v>3964.4219162949989</v>
      </c>
      <c r="K68" s="23"/>
      <c r="L68" t="str">
        <f t="shared" si="3"/>
        <v>18.7793430992333-3.56351759242175i</v>
      </c>
      <c r="M68">
        <f t="shared" si="4"/>
        <v>18.779343099233301</v>
      </c>
      <c r="N68">
        <f t="shared" si="5"/>
        <v>3.5635175924217499</v>
      </c>
      <c r="O68" s="23"/>
      <c r="P68" t="s">
        <v>24</v>
      </c>
      <c r="Q68">
        <f t="shared" si="6"/>
        <v>10</v>
      </c>
      <c r="R68" t="str">
        <f t="shared" si="7"/>
        <v>8.64179940094449-3.42597389413293i</v>
      </c>
      <c r="S68">
        <f t="shared" si="6"/>
        <v>30</v>
      </c>
      <c r="T68" t="str">
        <f t="shared" si="8"/>
        <v>-0.0012612179292644i</v>
      </c>
      <c r="U68" t="s">
        <v>24</v>
      </c>
      <c r="V68" s="32">
        <f t="shared" ref="V68:W99" si="19">S68</f>
        <v>30</v>
      </c>
      <c r="W68" s="32" t="str">
        <f t="shared" si="19"/>
        <v>-0.0012612179292644i</v>
      </c>
      <c r="X68" s="31" t="str">
        <f t="shared" si="9"/>
        <v>109.056250388894+109.056250388894i</v>
      </c>
      <c r="Y68" s="31" t="str">
        <f t="shared" si="10"/>
        <v>-7.16627290066804E+46+9.02123120441894E+46i</v>
      </c>
      <c r="Z68" s="31" t="str">
        <f t="shared" si="11"/>
        <v>-7.16627290066804E+46+9.02123120441894E+46i</v>
      </c>
      <c r="AA68" s="31" t="str">
        <f t="shared" si="12"/>
        <v>1</v>
      </c>
      <c r="AB68" s="31" t="str">
        <f t="shared" si="13"/>
        <v>1</v>
      </c>
      <c r="AC68" t="str">
        <f t="shared" si="14"/>
        <v>0.13754369828882-0.13754369828882i</v>
      </c>
      <c r="AD68" t="s">
        <v>24</v>
      </c>
      <c r="AE68" s="32">
        <f t="shared" si="15"/>
        <v>10</v>
      </c>
      <c r="AF68" s="32" t="str">
        <f t="shared" si="15"/>
        <v>8.64179940094449-3.42597389413293i</v>
      </c>
      <c r="AG68" s="32" t="str">
        <f t="shared" si="16"/>
        <v>0.13754369828882-0.13754369828882i</v>
      </c>
      <c r="AH68" t="str">
        <f t="shared" si="17"/>
        <v>18.7793430992333-3.56351759242175i</v>
      </c>
      <c r="AI68" t="s">
        <v>24</v>
      </c>
    </row>
    <row r="69" spans="7:35" ht="1" customHeight="1">
      <c r="G69" s="23"/>
      <c r="H69">
        <f t="shared" si="18"/>
        <v>2.7</v>
      </c>
      <c r="I69">
        <f t="shared" si="1"/>
        <v>501.18723362727269</v>
      </c>
      <c r="J69">
        <f t="shared" si="2"/>
        <v>3149.0522624728624</v>
      </c>
      <c r="K69" s="23"/>
      <c r="L69" t="str">
        <f t="shared" si="3"/>
        <v>19.2521392317725-3.0192753230715i</v>
      </c>
      <c r="M69">
        <f t="shared" si="4"/>
        <v>19.2521392317725</v>
      </c>
      <c r="N69">
        <f t="shared" si="5"/>
        <v>3.0192753230715002</v>
      </c>
      <c r="O69" s="23"/>
      <c r="P69" t="s">
        <v>24</v>
      </c>
      <c r="Q69">
        <f t="shared" ref="Q69:S100" si="20">Q$31</f>
        <v>10</v>
      </c>
      <c r="R69" t="str">
        <f t="shared" si="7"/>
        <v>9.09781266401955-2.8649487553185i</v>
      </c>
      <c r="S69">
        <f t="shared" si="20"/>
        <v>30</v>
      </c>
      <c r="T69" t="str">
        <f t="shared" si="8"/>
        <v>-0.00158777930096138i</v>
      </c>
      <c r="U69" t="s">
        <v>24</v>
      </c>
      <c r="V69" s="32">
        <f t="shared" si="19"/>
        <v>30</v>
      </c>
      <c r="W69" s="32" t="str">
        <f t="shared" si="19"/>
        <v>-0.00158777930096138i</v>
      </c>
      <c r="X69" s="31" t="str">
        <f t="shared" si="9"/>
        <v>97.1964854684497+97.1964854684497i</v>
      </c>
      <c r="Y69" s="31" t="str">
        <f t="shared" si="10"/>
        <v>-7.99351275590126E+41+1.56125354506004E+41i</v>
      </c>
      <c r="Z69" s="31" t="str">
        <f t="shared" si="11"/>
        <v>-7.99351275590126E+41+1.56125354506004E+41i</v>
      </c>
      <c r="AA69" s="31" t="str">
        <f t="shared" si="12"/>
        <v>1+2.3308949490054E-17i</v>
      </c>
      <c r="AB69" s="31" t="str">
        <f t="shared" si="13"/>
        <v>1+2.3308949490054E-17i</v>
      </c>
      <c r="AC69" t="str">
        <f t="shared" si="14"/>
        <v>0.154326567752998-0.154326567752998i</v>
      </c>
      <c r="AD69" t="s">
        <v>24</v>
      </c>
      <c r="AE69" s="32">
        <f t="shared" ref="AE69:AF100" si="21">Q69</f>
        <v>10</v>
      </c>
      <c r="AF69" s="32" t="str">
        <f t="shared" si="21"/>
        <v>9.09781266401955-2.8649487553185i</v>
      </c>
      <c r="AG69" s="32" t="str">
        <f t="shared" si="16"/>
        <v>0.154326567752998-0.154326567752998i</v>
      </c>
      <c r="AH69" t="str">
        <f t="shared" si="17"/>
        <v>19.2521392317725-3.0192753230715i</v>
      </c>
      <c r="AI69" t="s">
        <v>24</v>
      </c>
    </row>
    <row r="70" spans="7:35" ht="1" customHeight="1">
      <c r="G70" s="23"/>
      <c r="H70">
        <f t="shared" si="18"/>
        <v>2.6</v>
      </c>
      <c r="I70">
        <f t="shared" si="1"/>
        <v>398.10717055349761</v>
      </c>
      <c r="J70">
        <f t="shared" si="2"/>
        <v>2501.3811247045737</v>
      </c>
      <c r="K70" s="23"/>
      <c r="L70" t="str">
        <f t="shared" si="3"/>
        <v>19.5843101244861-2.52724527144987i</v>
      </c>
      <c r="M70">
        <f t="shared" si="4"/>
        <v>19.584310124486102</v>
      </c>
      <c r="N70">
        <f t="shared" si="5"/>
        <v>2.5272452714498699</v>
      </c>
      <c r="O70" s="23"/>
      <c r="P70" t="s">
        <v>24</v>
      </c>
      <c r="Q70">
        <f t="shared" si="20"/>
        <v>10</v>
      </c>
      <c r="R70" t="str">
        <f t="shared" si="7"/>
        <v>9.41115286747817-2.35408801444192i</v>
      </c>
      <c r="S70">
        <f t="shared" si="20"/>
        <v>30</v>
      </c>
      <c r="T70" t="str">
        <f t="shared" si="8"/>
        <v>-0.00199889571030105i</v>
      </c>
      <c r="U70" t="s">
        <v>24</v>
      </c>
      <c r="V70" s="32">
        <f t="shared" si="19"/>
        <v>30</v>
      </c>
      <c r="W70" s="32" t="str">
        <f t="shared" si="19"/>
        <v>-0.00199889571030105i</v>
      </c>
      <c r="X70" s="31" t="str">
        <f t="shared" si="9"/>
        <v>86.6264588570591+86.6264588570591i</v>
      </c>
      <c r="Y70" s="31" t="str">
        <f t="shared" si="10"/>
        <v>4.82126732554967E+36-2.03470313264363E+37i</v>
      </c>
      <c r="Z70" s="31" t="str">
        <f t="shared" si="11"/>
        <v>4.82126732554967E+36-2.03470313264363E+37i</v>
      </c>
      <c r="AA70" s="31" t="str">
        <f t="shared" si="12"/>
        <v>1</v>
      </c>
      <c r="AB70" s="31" t="str">
        <f t="shared" si="13"/>
        <v>1</v>
      </c>
      <c r="AC70" t="str">
        <f t="shared" si="14"/>
        <v>0.173157257007946-0.173157257007946i</v>
      </c>
      <c r="AD70" t="s">
        <v>24</v>
      </c>
      <c r="AE70" s="32">
        <f t="shared" si="21"/>
        <v>10</v>
      </c>
      <c r="AF70" s="32" t="str">
        <f t="shared" si="21"/>
        <v>9.41115286747817-2.35408801444192i</v>
      </c>
      <c r="AG70" s="32" t="str">
        <f t="shared" si="16"/>
        <v>0.173157257007946-0.173157257007946i</v>
      </c>
      <c r="AH70" t="str">
        <f t="shared" si="17"/>
        <v>19.5843101244861-2.52724527144987i</v>
      </c>
      <c r="AI70" t="s">
        <v>24</v>
      </c>
    </row>
    <row r="71" spans="7:35" ht="1" customHeight="1">
      <c r="G71" s="23"/>
      <c r="H71">
        <f t="shared" si="18"/>
        <v>2.5</v>
      </c>
      <c r="I71">
        <f t="shared" si="1"/>
        <v>316.22776601683825</v>
      </c>
      <c r="J71">
        <f t="shared" si="2"/>
        <v>1986.917653159222</v>
      </c>
      <c r="K71" s="23"/>
      <c r="L71" t="str">
        <f t="shared" si="3"/>
        <v>19.8144949954008-2.10574201781792i</v>
      </c>
      <c r="M71">
        <f t="shared" si="4"/>
        <v>19.8144949954008</v>
      </c>
      <c r="N71">
        <f t="shared" si="5"/>
        <v>2.1057420178179198</v>
      </c>
      <c r="O71" s="23"/>
      <c r="P71" t="s">
        <v>24</v>
      </c>
      <c r="Q71">
        <f t="shared" si="20"/>
        <v>10</v>
      </c>
      <c r="R71" t="str">
        <f t="shared" si="7"/>
        <v>9.62020935754162-1.9114563799587i</v>
      </c>
      <c r="S71">
        <f t="shared" si="20"/>
        <v>30</v>
      </c>
      <c r="T71" t="str">
        <f t="shared" si="8"/>
        <v>-0.00251646060522435i</v>
      </c>
      <c r="U71" t="s">
        <v>24</v>
      </c>
      <c r="V71" s="32">
        <f t="shared" si="19"/>
        <v>30</v>
      </c>
      <c r="W71" s="32" t="str">
        <f t="shared" si="19"/>
        <v>-0.00251646060522435i</v>
      </c>
      <c r="X71" s="31" t="str">
        <f t="shared" si="9"/>
        <v>77.205912723558+77.205912723558i</v>
      </c>
      <c r="Y71" s="31" t="str">
        <f t="shared" si="10"/>
        <v>-3.97698519875967E+32+1.64729074102413E+33i</v>
      </c>
      <c r="Z71" s="31" t="str">
        <f t="shared" si="11"/>
        <v>-3.97698519875967E+32+1.64729074102413E+33i</v>
      </c>
      <c r="AA71" s="31" t="str">
        <f t="shared" si="12"/>
        <v>1</v>
      </c>
      <c r="AB71" s="31" t="str">
        <f t="shared" si="13"/>
        <v>1</v>
      </c>
      <c r="AC71" t="str">
        <f t="shared" si="14"/>
        <v>0.194285637859223-0.194285637859223i</v>
      </c>
      <c r="AD71" t="s">
        <v>24</v>
      </c>
      <c r="AE71" s="32">
        <f t="shared" si="21"/>
        <v>10</v>
      </c>
      <c r="AF71" s="32" t="str">
        <f t="shared" si="21"/>
        <v>9.62020935754162-1.9114563799587i</v>
      </c>
      <c r="AG71" s="32" t="str">
        <f t="shared" si="16"/>
        <v>0.194285637859223-0.194285637859223i</v>
      </c>
      <c r="AH71" t="str">
        <f t="shared" si="17"/>
        <v>19.8144949954008-2.10574201781792i</v>
      </c>
      <c r="AI71" t="s">
        <v>24</v>
      </c>
    </row>
    <row r="72" spans="7:35" ht="1" customHeight="1">
      <c r="G72" s="23"/>
      <c r="H72">
        <f t="shared" si="18"/>
        <v>2.4</v>
      </c>
      <c r="I72">
        <f t="shared" si="1"/>
        <v>251.18864315095806</v>
      </c>
      <c r="J72">
        <f t="shared" si="2"/>
        <v>1578.2647919764759</v>
      </c>
      <c r="K72" s="23"/>
      <c r="L72" t="str">
        <f t="shared" si="3"/>
        <v>19.9749539795553-1.75789901676348i</v>
      </c>
      <c r="M72">
        <f t="shared" si="4"/>
        <v>19.974953979555298</v>
      </c>
      <c r="N72">
        <f t="shared" si="5"/>
        <v>1.75789901676348</v>
      </c>
      <c r="O72" s="23"/>
      <c r="P72" t="s">
        <v>24</v>
      </c>
      <c r="Q72">
        <f t="shared" si="20"/>
        <v>10</v>
      </c>
      <c r="R72" t="str">
        <f t="shared" si="7"/>
        <v>9.75696190847138-1.5399069456796i</v>
      </c>
      <c r="S72">
        <f t="shared" si="20"/>
        <v>30</v>
      </c>
      <c r="T72" t="str">
        <f t="shared" si="8"/>
        <v>-0.00316803620369587i</v>
      </c>
      <c r="U72" t="s">
        <v>24</v>
      </c>
      <c r="V72" s="32">
        <f t="shared" si="19"/>
        <v>30</v>
      </c>
      <c r="W72" s="32" t="str">
        <f t="shared" si="19"/>
        <v>-0.00316803620369587i</v>
      </c>
      <c r="X72" s="31" t="str">
        <f t="shared" si="9"/>
        <v>68.8098421443431+68.8098421443431i</v>
      </c>
      <c r="Y72" s="31" t="str">
        <f t="shared" si="10"/>
        <v>3.64885499759331E+29-1.14953135230872E+29i</v>
      </c>
      <c r="Z72" s="31" t="str">
        <f t="shared" si="11"/>
        <v>3.64885499759331E+29-1.14953135230872E+29i</v>
      </c>
      <c r="AA72" s="31" t="str">
        <f t="shared" si="12"/>
        <v>1</v>
      </c>
      <c r="AB72" s="31" t="str">
        <f t="shared" si="13"/>
        <v>1</v>
      </c>
      <c r="AC72" t="str">
        <f t="shared" si="14"/>
        <v>0.217992071083877-0.217992071083877i</v>
      </c>
      <c r="AD72" t="s">
        <v>24</v>
      </c>
      <c r="AE72" s="32">
        <f t="shared" si="21"/>
        <v>10</v>
      </c>
      <c r="AF72" s="32" t="str">
        <f t="shared" si="21"/>
        <v>9.75696190847138-1.5399069456796i</v>
      </c>
      <c r="AG72" s="32" t="str">
        <f t="shared" si="16"/>
        <v>0.217992071083877-0.217992071083877i</v>
      </c>
      <c r="AH72" t="str">
        <f t="shared" si="17"/>
        <v>19.9749539795553-1.75789901676348i</v>
      </c>
      <c r="AI72" t="s">
        <v>24</v>
      </c>
    </row>
    <row r="73" spans="7:35" ht="1" customHeight="1">
      <c r="G73" s="23"/>
      <c r="H73">
        <f t="shared" si="18"/>
        <v>2.2999999999999998</v>
      </c>
      <c r="I73">
        <f t="shared" si="1"/>
        <v>199.52623149688802</v>
      </c>
      <c r="J73">
        <f t="shared" si="2"/>
        <v>1253.6602861381596</v>
      </c>
      <c r="K73" s="23"/>
      <c r="L73" t="str">
        <f t="shared" si="3"/>
        <v>20.0898566220233-1.4788529624515i</v>
      </c>
      <c r="M73">
        <f t="shared" si="4"/>
        <v>20.089856622023301</v>
      </c>
      <c r="N73">
        <f t="shared" si="5"/>
        <v>1.4788529624515001</v>
      </c>
      <c r="O73" s="23"/>
      <c r="P73" t="s">
        <v>24</v>
      </c>
      <c r="Q73">
        <f t="shared" si="20"/>
        <v>10</v>
      </c>
      <c r="R73" t="str">
        <f t="shared" si="7"/>
        <v>9.84526549537567-1.23426183580388i</v>
      </c>
      <c r="S73">
        <f t="shared" si="20"/>
        <v>30</v>
      </c>
      <c r="T73" t="str">
        <f t="shared" si="8"/>
        <v>-0.00398832128231665i</v>
      </c>
      <c r="U73" t="s">
        <v>24</v>
      </c>
      <c r="V73" s="32">
        <f t="shared" si="19"/>
        <v>30</v>
      </c>
      <c r="W73" s="32" t="str">
        <f t="shared" si="19"/>
        <v>-0.00398832128231665i</v>
      </c>
      <c r="X73" s="31" t="str">
        <f t="shared" si="9"/>
        <v>61.3268363639808+61.3268363639808i</v>
      </c>
      <c r="Y73" s="31" t="str">
        <f t="shared" si="10"/>
        <v>1.41466869268643E+25-2.14751578320848E+26i</v>
      </c>
      <c r="Z73" s="31" t="str">
        <f t="shared" si="11"/>
        <v>1.41466869268643E+25-2.14751578320848E+26i</v>
      </c>
      <c r="AA73" s="31" t="str">
        <f t="shared" si="12"/>
        <v>1</v>
      </c>
      <c r="AB73" s="31" t="str">
        <f t="shared" si="13"/>
        <v>1</v>
      </c>
      <c r="AC73" t="str">
        <f t="shared" si="14"/>
        <v>0.244591126647615-0.244591126647615i</v>
      </c>
      <c r="AD73" t="s">
        <v>24</v>
      </c>
      <c r="AE73" s="32">
        <f t="shared" si="21"/>
        <v>10</v>
      </c>
      <c r="AF73" s="32" t="str">
        <f t="shared" si="21"/>
        <v>9.84526549537567-1.23426183580388i</v>
      </c>
      <c r="AG73" s="32" t="str">
        <f t="shared" si="16"/>
        <v>0.244591126647615-0.244591126647615i</v>
      </c>
      <c r="AH73" t="str">
        <f t="shared" si="17"/>
        <v>20.0898566220233-1.4788529624515i</v>
      </c>
      <c r="AI73" t="s">
        <v>24</v>
      </c>
    </row>
    <row r="74" spans="7:35" ht="1" customHeight="1">
      <c r="G74" s="23"/>
      <c r="H74">
        <f t="shared" si="18"/>
        <v>2.2000000000000002</v>
      </c>
      <c r="I74">
        <f t="shared" si="1"/>
        <v>158.48931924611153</v>
      </c>
      <c r="J74">
        <f t="shared" si="2"/>
        <v>995.81776203206277</v>
      </c>
      <c r="K74" s="23"/>
      <c r="L74" t="str">
        <f t="shared" si="3"/>
        <v>20.1762441761202-1.26047542777163i</v>
      </c>
      <c r="M74">
        <f t="shared" si="4"/>
        <v>20.1762441761202</v>
      </c>
      <c r="N74">
        <f t="shared" si="5"/>
        <v>1.2604754277716299</v>
      </c>
      <c r="O74" s="23"/>
      <c r="P74" t="s">
        <v>24</v>
      </c>
      <c r="Q74">
        <f t="shared" si="20"/>
        <v>10</v>
      </c>
      <c r="R74" t="str">
        <f t="shared" si="7"/>
        <v>9.90180841826309-0.986039669914499i</v>
      </c>
      <c r="S74">
        <f t="shared" si="20"/>
        <v>30</v>
      </c>
      <c r="T74" t="str">
        <f t="shared" si="8"/>
        <v>-0.00502099901270792i</v>
      </c>
      <c r="U74" t="s">
        <v>24</v>
      </c>
      <c r="V74" s="32">
        <f t="shared" si="19"/>
        <v>30</v>
      </c>
      <c r="W74" s="32" t="str">
        <f t="shared" si="19"/>
        <v>-0.00502099901270792i</v>
      </c>
      <c r="X74" s="31" t="str">
        <f t="shared" si="9"/>
        <v>54.6576004421726+54.6576004421726i</v>
      </c>
      <c r="Y74" s="31" t="str">
        <f t="shared" si="10"/>
        <v>-8.60066060660986E+22-2.59298010878264E+23i</v>
      </c>
      <c r="Z74" s="31" t="str">
        <f t="shared" si="11"/>
        <v>-8.60066060660986E+22-2.59298010878264E+23i</v>
      </c>
      <c r="AA74" s="31" t="str">
        <f t="shared" si="12"/>
        <v>1</v>
      </c>
      <c r="AB74" s="31" t="str">
        <f t="shared" si="13"/>
        <v>1</v>
      </c>
      <c r="AC74" t="str">
        <f t="shared" si="14"/>
        <v>0.274435757857133-0.274435757857133i</v>
      </c>
      <c r="AD74" t="s">
        <v>24</v>
      </c>
      <c r="AE74" s="32">
        <f t="shared" si="21"/>
        <v>10</v>
      </c>
      <c r="AF74" s="32" t="str">
        <f t="shared" si="21"/>
        <v>9.90180841826309-0.986039669914499i</v>
      </c>
      <c r="AG74" s="32" t="str">
        <f t="shared" si="16"/>
        <v>0.274435757857133-0.274435757857133i</v>
      </c>
      <c r="AH74" t="str">
        <f t="shared" si="17"/>
        <v>20.1762441761202-1.26047542777163i</v>
      </c>
      <c r="AI74" t="s">
        <v>24</v>
      </c>
    </row>
    <row r="75" spans="7:35" ht="1" customHeight="1">
      <c r="G75" s="23"/>
      <c r="H75">
        <f t="shared" si="18"/>
        <v>2.1</v>
      </c>
      <c r="I75">
        <f t="shared" si="1"/>
        <v>125.89254117941677</v>
      </c>
      <c r="J75">
        <f t="shared" si="2"/>
        <v>791.0061650220124</v>
      </c>
      <c r="K75" s="23"/>
      <c r="L75" t="str">
        <f t="shared" si="3"/>
        <v>20.2457419641654-1.09400967188889i</v>
      </c>
      <c r="M75">
        <f t="shared" si="4"/>
        <v>20.245741964165401</v>
      </c>
      <c r="N75">
        <f t="shared" si="5"/>
        <v>1.0940096718888901</v>
      </c>
      <c r="O75" s="23"/>
      <c r="P75" t="s">
        <v>24</v>
      </c>
      <c r="Q75">
        <f t="shared" si="20"/>
        <v>10</v>
      </c>
      <c r="R75" t="str">
        <f t="shared" si="7"/>
        <v>9.93781997932933-0.786087687052842i</v>
      </c>
      <c r="S75">
        <f t="shared" si="20"/>
        <v>30</v>
      </c>
      <c r="T75" t="str">
        <f t="shared" si="8"/>
        <v>-0.00632106324969143i</v>
      </c>
      <c r="U75" t="s">
        <v>24</v>
      </c>
      <c r="V75" s="32">
        <f t="shared" si="19"/>
        <v>30</v>
      </c>
      <c r="W75" s="32" t="str">
        <f t="shared" si="19"/>
        <v>-0.00632106324969143i</v>
      </c>
      <c r="X75" s="31" t="str">
        <f t="shared" si="9"/>
        <v>48.7136376702258+48.7136376702258i</v>
      </c>
      <c r="Y75" s="31" t="str">
        <f t="shared" si="10"/>
        <v>13572271466831800000-716070928779868000000i</v>
      </c>
      <c r="Z75" s="31" t="str">
        <f t="shared" si="11"/>
        <v>13572271466831800000-716070928779868000000i</v>
      </c>
      <c r="AA75" s="31" t="str">
        <f t="shared" si="12"/>
        <v>1</v>
      </c>
      <c r="AB75" s="31" t="str">
        <f t="shared" si="13"/>
        <v>1</v>
      </c>
      <c r="AC75" t="str">
        <f t="shared" si="14"/>
        <v>0.307921984836048-0.307921984836048i</v>
      </c>
      <c r="AD75" t="s">
        <v>24</v>
      </c>
      <c r="AE75" s="32">
        <f t="shared" si="21"/>
        <v>10</v>
      </c>
      <c r="AF75" s="32" t="str">
        <f t="shared" si="21"/>
        <v>9.93781997932933-0.786087687052842i</v>
      </c>
      <c r="AG75" s="32" t="str">
        <f t="shared" si="16"/>
        <v>0.307921984836048-0.307921984836048i</v>
      </c>
      <c r="AH75" t="str">
        <f t="shared" si="17"/>
        <v>20.2457419641654-1.09400967188889i</v>
      </c>
      <c r="AI75" t="s">
        <v>24</v>
      </c>
    </row>
    <row r="76" spans="7:35" ht="1" customHeight="1">
      <c r="G76" s="23"/>
      <c r="H76">
        <f t="shared" si="18"/>
        <v>2</v>
      </c>
      <c r="I76">
        <f t="shared" si="1"/>
        <v>100</v>
      </c>
      <c r="J76">
        <f t="shared" si="2"/>
        <v>628.31853071795865</v>
      </c>
      <c r="K76" s="23"/>
      <c r="L76" t="str">
        <f t="shared" si="3"/>
        <v>20.3061709735431-0.971341932177052i</v>
      </c>
      <c r="M76">
        <f t="shared" si="4"/>
        <v>20.3061709735431</v>
      </c>
      <c r="N76">
        <f t="shared" si="5"/>
        <v>0.971341932177052</v>
      </c>
      <c r="O76" s="23"/>
      <c r="P76" t="s">
        <v>24</v>
      </c>
      <c r="Q76">
        <f t="shared" si="20"/>
        <v>10</v>
      </c>
      <c r="R76" t="str">
        <f t="shared" si="7"/>
        <v>9.96067682407173-0.625847782705717i</v>
      </c>
      <c r="S76">
        <f t="shared" si="20"/>
        <v>30</v>
      </c>
      <c r="T76" t="str">
        <f t="shared" si="8"/>
        <v>-0.00795774715459477i</v>
      </c>
      <c r="U76" t="s">
        <v>24</v>
      </c>
      <c r="V76" s="32">
        <f t="shared" si="19"/>
        <v>30</v>
      </c>
      <c r="W76" s="32" t="str">
        <f t="shared" si="19"/>
        <v>-0.00795774715459477i</v>
      </c>
      <c r="X76" s="31" t="str">
        <f t="shared" si="9"/>
        <v>43.416075273496+43.416075273496i</v>
      </c>
      <c r="Y76" s="31" t="str">
        <f t="shared" si="10"/>
        <v>3024407322236740000-1922467761229290000i</v>
      </c>
      <c r="Z76" s="31" t="str">
        <f t="shared" si="11"/>
        <v>3024407322236740000-1922467761229290000i</v>
      </c>
      <c r="AA76" s="31" t="str">
        <f t="shared" si="12"/>
        <v>1-6.02859908269145E-17i</v>
      </c>
      <c r="AB76" s="31" t="str">
        <f t="shared" si="13"/>
        <v>1-6.02859908269145E-17i</v>
      </c>
      <c r="AC76" t="str">
        <f t="shared" si="14"/>
        <v>0.345494149471335-0.345494149471335i</v>
      </c>
      <c r="AD76" t="s">
        <v>24</v>
      </c>
      <c r="AE76" s="32">
        <f t="shared" si="21"/>
        <v>10</v>
      </c>
      <c r="AF76" s="32" t="str">
        <f t="shared" si="21"/>
        <v>9.96067682407173-0.625847782705717i</v>
      </c>
      <c r="AG76" s="32" t="str">
        <f t="shared" si="16"/>
        <v>0.345494149471335-0.345494149471335i</v>
      </c>
      <c r="AH76" t="str">
        <f t="shared" si="17"/>
        <v>20.3061709735431-0.971341932177052i</v>
      </c>
      <c r="AI76" t="s">
        <v>24</v>
      </c>
    </row>
    <row r="77" spans="7:35" ht="1" customHeight="1">
      <c r="G77" s="23"/>
      <c r="H77">
        <f t="shared" si="18"/>
        <v>1.9</v>
      </c>
      <c r="I77">
        <f t="shared" si="1"/>
        <v>79.432823472428197</v>
      </c>
      <c r="J77">
        <f t="shared" si="2"/>
        <v>499.09114934975059</v>
      </c>
      <c r="K77" s="23"/>
      <c r="L77" t="str">
        <f t="shared" si="3"/>
        <v>20.3628035066669-0.885501853914205i</v>
      </c>
      <c r="M77">
        <f t="shared" si="4"/>
        <v>20.3628035066669</v>
      </c>
      <c r="N77">
        <f t="shared" si="5"/>
        <v>0.88550185391420499</v>
      </c>
      <c r="O77" s="23"/>
      <c r="P77" t="s">
        <v>24</v>
      </c>
      <c r="Q77">
        <f t="shared" si="20"/>
        <v>10</v>
      </c>
      <c r="R77" t="str">
        <f t="shared" si="7"/>
        <v>9.97515269510666-0.497851042354005i</v>
      </c>
      <c r="S77">
        <f t="shared" si="20"/>
        <v>30</v>
      </c>
      <c r="T77" t="str">
        <f t="shared" si="8"/>
        <v>-0.0100182101135521i</v>
      </c>
      <c r="U77" t="s">
        <v>24</v>
      </c>
      <c r="V77" s="32">
        <f t="shared" si="19"/>
        <v>30</v>
      </c>
      <c r="W77" s="32" t="str">
        <f t="shared" si="19"/>
        <v>-0.0100182101135521i</v>
      </c>
      <c r="X77" s="31" t="str">
        <f t="shared" si="9"/>
        <v>38.6946178175887+38.6946178175887i</v>
      </c>
      <c r="Y77" s="31" t="str">
        <f t="shared" si="10"/>
        <v>17357633326957900+26767557851417700i</v>
      </c>
      <c r="Z77" s="31" t="str">
        <f t="shared" si="11"/>
        <v>17357633326957900+26767557851417700i</v>
      </c>
      <c r="AA77" s="31" t="str">
        <f t="shared" si="12"/>
        <v>1</v>
      </c>
      <c r="AB77" s="31" t="str">
        <f t="shared" si="13"/>
        <v>1</v>
      </c>
      <c r="AC77" t="str">
        <f t="shared" si="14"/>
        <v>0.3876508115602-0.3876508115602i</v>
      </c>
      <c r="AD77" t="s">
        <v>24</v>
      </c>
      <c r="AE77" s="32">
        <f t="shared" si="21"/>
        <v>10</v>
      </c>
      <c r="AF77" s="32" t="str">
        <f t="shared" si="21"/>
        <v>9.97515269510666-0.497851042354005i</v>
      </c>
      <c r="AG77" s="32" t="str">
        <f t="shared" si="16"/>
        <v>0.3876508115602-0.3876508115602i</v>
      </c>
      <c r="AH77" t="str">
        <f t="shared" si="17"/>
        <v>20.3628035066669-0.885501853914205i</v>
      </c>
      <c r="AI77" t="s">
        <v>24</v>
      </c>
    </row>
    <row r="78" spans="7:35" ht="1" customHeight="1">
      <c r="G78" s="23"/>
      <c r="H78">
        <f t="shared" si="18"/>
        <v>1.8</v>
      </c>
      <c r="I78">
        <f t="shared" si="1"/>
        <v>63.095734448019364</v>
      </c>
      <c r="J78">
        <f t="shared" si="2"/>
        <v>396.44219162950014</v>
      </c>
      <c r="K78" s="23"/>
      <c r="L78" t="str">
        <f t="shared" si="3"/>
        <v>20.4192593857849-0.830771459786031i</v>
      </c>
      <c r="M78">
        <f t="shared" si="4"/>
        <v>20.419259385784901</v>
      </c>
      <c r="N78">
        <f t="shared" si="5"/>
        <v>0.83077145978603095</v>
      </c>
      <c r="O78" s="23"/>
      <c r="P78" t="s">
        <v>24</v>
      </c>
      <c r="Q78">
        <f t="shared" si="20"/>
        <v>10</v>
      </c>
      <c r="R78" t="str">
        <f t="shared" si="7"/>
        <v>9.98430802138924-0.395820095390355i</v>
      </c>
      <c r="S78">
        <f t="shared" si="20"/>
        <v>30</v>
      </c>
      <c r="T78" t="str">
        <f t="shared" si="8"/>
        <v>-0.012612179292644i</v>
      </c>
      <c r="U78" t="s">
        <v>24</v>
      </c>
      <c r="V78" s="32">
        <f t="shared" si="19"/>
        <v>30</v>
      </c>
      <c r="W78" s="32" t="str">
        <f t="shared" si="19"/>
        <v>-0.012612179292644i</v>
      </c>
      <c r="X78" s="31" t="str">
        <f t="shared" si="9"/>
        <v>34.4866144306527+34.4866144306527i</v>
      </c>
      <c r="Y78" s="31" t="str">
        <f t="shared" si="10"/>
        <v>-473395069821793+33622327400376.5i</v>
      </c>
      <c r="Z78" s="31" t="str">
        <f t="shared" si="11"/>
        <v>-473395069821793+33622327400376.5i</v>
      </c>
      <c r="AA78" s="31" t="str">
        <f t="shared" si="12"/>
        <v>1+8.21014945878639E-18i</v>
      </c>
      <c r="AB78" s="31" t="str">
        <f t="shared" si="13"/>
        <v>1+8.21014945878639E-18i</v>
      </c>
      <c r="AC78" t="str">
        <f t="shared" si="14"/>
        <v>0.434951364395676-0.434951364395676i</v>
      </c>
      <c r="AD78" t="s">
        <v>24</v>
      </c>
      <c r="AE78" s="32">
        <f t="shared" si="21"/>
        <v>10</v>
      </c>
      <c r="AF78" s="32" t="str">
        <f t="shared" si="21"/>
        <v>9.98430802138924-0.395820095390355i</v>
      </c>
      <c r="AG78" s="32" t="str">
        <f t="shared" si="16"/>
        <v>0.434951364395676-0.434951364395676i</v>
      </c>
      <c r="AH78" t="str">
        <f t="shared" si="17"/>
        <v>20.4192593857849-0.830771459786031i</v>
      </c>
      <c r="AI78" t="s">
        <v>24</v>
      </c>
    </row>
    <row r="79" spans="7:35" ht="1" customHeight="1">
      <c r="G79" s="23"/>
      <c r="H79">
        <f t="shared" si="18"/>
        <v>1.7</v>
      </c>
      <c r="I79">
        <f t="shared" si="1"/>
        <v>50.118723362727238</v>
      </c>
      <c r="J79">
        <f t="shared" si="2"/>
        <v>314.90522624728607</v>
      </c>
      <c r="K79" s="23"/>
      <c r="L79" t="str">
        <f t="shared" si="3"/>
        <v>20.478116751439-0.802616716469317i</v>
      </c>
      <c r="M79">
        <f t="shared" si="4"/>
        <v>20.478116751439</v>
      </c>
      <c r="N79">
        <f t="shared" si="5"/>
        <v>0.80261671646931698</v>
      </c>
      <c r="O79" s="23"/>
      <c r="P79" t="s">
        <v>24</v>
      </c>
      <c r="Q79">
        <f t="shared" si="20"/>
        <v>10</v>
      </c>
      <c r="R79" t="str">
        <f t="shared" si="7"/>
        <v>9.99009329386323-0.314593258893549i</v>
      </c>
      <c r="S79">
        <f t="shared" si="20"/>
        <v>30</v>
      </c>
      <c r="T79" t="str">
        <f t="shared" si="8"/>
        <v>-0.0158777930096138i</v>
      </c>
      <c r="U79" t="s">
        <v>24</v>
      </c>
      <c r="V79" s="32">
        <f t="shared" si="19"/>
        <v>30</v>
      </c>
      <c r="W79" s="32" t="str">
        <f t="shared" si="19"/>
        <v>-0.0158777930096138i</v>
      </c>
      <c r="X79" s="31" t="str">
        <f t="shared" si="9"/>
        <v>30.7362274643759+30.7362274643759i</v>
      </c>
      <c r="Y79" s="31" t="str">
        <f t="shared" si="10"/>
        <v>8677420715189.76-7012777131134.28i</v>
      </c>
      <c r="Z79" s="31" t="str">
        <f t="shared" si="11"/>
        <v>8677420715189.76-7012777131134.28i</v>
      </c>
      <c r="AA79" s="31" t="str">
        <f t="shared" si="12"/>
        <v>1</v>
      </c>
      <c r="AB79" s="31" t="str">
        <f t="shared" si="13"/>
        <v>1</v>
      </c>
      <c r="AC79" t="str">
        <f t="shared" si="14"/>
        <v>0.488023457575768-0.488023457575768i</v>
      </c>
      <c r="AD79" t="s">
        <v>24</v>
      </c>
      <c r="AE79" s="32">
        <f t="shared" si="21"/>
        <v>10</v>
      </c>
      <c r="AF79" s="32" t="str">
        <f t="shared" si="21"/>
        <v>9.99009329386323-0.314593258893549i</v>
      </c>
      <c r="AG79" s="32" t="str">
        <f t="shared" si="16"/>
        <v>0.488023457575768-0.488023457575768i</v>
      </c>
      <c r="AH79" t="str">
        <f t="shared" si="17"/>
        <v>20.478116751439-0.802616716469317i</v>
      </c>
      <c r="AI79" t="s">
        <v>24</v>
      </c>
    </row>
    <row r="80" spans="7:35" ht="1" customHeight="1">
      <c r="G80" s="23"/>
      <c r="H80">
        <f t="shared" si="18"/>
        <v>1.6</v>
      </c>
      <c r="I80">
        <f t="shared" si="1"/>
        <v>39.810717055349755</v>
      </c>
      <c r="J80">
        <f t="shared" si="2"/>
        <v>250.13811247045734</v>
      </c>
      <c r="K80" s="23"/>
      <c r="L80" t="str">
        <f t="shared" si="3"/>
        <v>20.5413183304424-0.797553026763813i</v>
      </c>
      <c r="M80">
        <f t="shared" si="4"/>
        <v>20.541318330442401</v>
      </c>
      <c r="N80">
        <f t="shared" si="5"/>
        <v>0.79755302676381301</v>
      </c>
      <c r="O80" s="23"/>
      <c r="P80" t="s">
        <v>24</v>
      </c>
      <c r="Q80">
        <f t="shared" si="20"/>
        <v>10</v>
      </c>
      <c r="R80" t="str">
        <f t="shared" si="7"/>
        <v>9.99374700491018-0.249981701231552i</v>
      </c>
      <c r="S80">
        <f t="shared" si="20"/>
        <v>30</v>
      </c>
      <c r="T80" t="str">
        <f t="shared" si="8"/>
        <v>-0.0199889571030105i</v>
      </c>
      <c r="U80" t="s">
        <v>24</v>
      </c>
      <c r="V80" s="32">
        <f t="shared" si="19"/>
        <v>30</v>
      </c>
      <c r="W80" s="32" t="str">
        <f t="shared" si="19"/>
        <v>-0.0199889571030105i</v>
      </c>
      <c r="X80" s="31" t="str">
        <f t="shared" si="9"/>
        <v>27.3936915623173+27.3936915623173i</v>
      </c>
      <c r="Y80" s="31" t="str">
        <f t="shared" si="10"/>
        <v>-251075243331.298+304114278467.735i</v>
      </c>
      <c r="Z80" s="31" t="str">
        <f t="shared" si="11"/>
        <v>-251075243331.298+304114278467.735i</v>
      </c>
      <c r="AA80" s="31" t="str">
        <f t="shared" si="12"/>
        <v>1</v>
      </c>
      <c r="AB80" s="31" t="str">
        <f t="shared" si="13"/>
        <v>1</v>
      </c>
      <c r="AC80" t="str">
        <f t="shared" si="14"/>
        <v>0.547571325532261-0.547571325532261i</v>
      </c>
      <c r="AD80" t="s">
        <v>24</v>
      </c>
      <c r="AE80" s="32">
        <f t="shared" si="21"/>
        <v>10</v>
      </c>
      <c r="AF80" s="32" t="str">
        <f t="shared" si="21"/>
        <v>9.99374700491018-0.249981701231552i</v>
      </c>
      <c r="AG80" s="32" t="str">
        <f t="shared" si="16"/>
        <v>0.547571325532261-0.547571325532261i</v>
      </c>
      <c r="AH80" t="str">
        <f t="shared" si="17"/>
        <v>20.5413183304424-0.797553026763813i</v>
      </c>
      <c r="AI80" t="s">
        <v>24</v>
      </c>
    </row>
    <row r="81" spans="7:35" ht="1" customHeight="1">
      <c r="G81" s="23"/>
      <c r="H81">
        <f t="shared" si="18"/>
        <v>1.5</v>
      </c>
      <c r="I81">
        <f t="shared" si="1"/>
        <v>31.622776601683803</v>
      </c>
      <c r="J81">
        <f t="shared" si="2"/>
        <v>198.69176531592208</v>
      </c>
      <c r="K81" s="23"/>
      <c r="L81" t="str">
        <f t="shared" si="3"/>
        <v>20.6104388484638-0.812998488199645i</v>
      </c>
      <c r="M81">
        <f t="shared" si="4"/>
        <v>20.610438848463801</v>
      </c>
      <c r="N81">
        <f t="shared" si="5"/>
        <v>0.81299848819964504</v>
      </c>
      <c r="O81" s="23"/>
      <c r="P81" t="s">
        <v>24</v>
      </c>
      <c r="Q81">
        <f t="shared" si="20"/>
        <v>10</v>
      </c>
      <c r="R81" t="str">
        <f t="shared" si="7"/>
        <v>9.99605371616997-0.198613355905859i</v>
      </c>
      <c r="S81">
        <f t="shared" si="20"/>
        <v>30</v>
      </c>
      <c r="T81" t="str">
        <f t="shared" si="8"/>
        <v>-0.0251646060522435i</v>
      </c>
      <c r="U81" t="s">
        <v>24</v>
      </c>
      <c r="V81" s="32">
        <f t="shared" si="19"/>
        <v>30</v>
      </c>
      <c r="W81" s="32" t="str">
        <f t="shared" si="19"/>
        <v>-0.0251646060522435i</v>
      </c>
      <c r="X81" s="31" t="str">
        <f t="shared" si="9"/>
        <v>24.4146533038617+24.4146533038617i</v>
      </c>
      <c r="Y81" s="31" t="str">
        <f t="shared" si="10"/>
        <v>15099124291.0041-13191963326.6903i</v>
      </c>
      <c r="Z81" s="31" t="str">
        <f t="shared" si="11"/>
        <v>15099124291.0041-13191963326.6903i</v>
      </c>
      <c r="AA81" s="31" t="str">
        <f t="shared" si="12"/>
        <v>1</v>
      </c>
      <c r="AB81" s="31" t="str">
        <f t="shared" si="13"/>
        <v>1</v>
      </c>
      <c r="AC81" t="str">
        <f t="shared" si="14"/>
        <v>0.614385132293786-0.614385132293786i</v>
      </c>
      <c r="AD81" t="s">
        <v>24</v>
      </c>
      <c r="AE81" s="32">
        <f t="shared" si="21"/>
        <v>10</v>
      </c>
      <c r="AF81" s="32" t="str">
        <f t="shared" si="21"/>
        <v>9.99605371616997-0.198613355905859i</v>
      </c>
      <c r="AG81" s="32" t="str">
        <f t="shared" si="16"/>
        <v>0.614385132293786-0.614385132293786i</v>
      </c>
      <c r="AH81" t="str">
        <f t="shared" si="17"/>
        <v>20.6104388484638-0.812998488199645i</v>
      </c>
      <c r="AI81" t="s">
        <v>24</v>
      </c>
    </row>
    <row r="82" spans="7:35" ht="1" customHeight="1">
      <c r="G82" s="23"/>
      <c r="H82">
        <f t="shared" si="18"/>
        <v>1.4</v>
      </c>
      <c r="I82">
        <f t="shared" si="1"/>
        <v>25.118864315095799</v>
      </c>
      <c r="J82">
        <f t="shared" si="2"/>
        <v>157.82647919764753</v>
      </c>
      <c r="K82" s="23"/>
      <c r="L82" t="str">
        <f t="shared" si="3"/>
        <v>20.6868611570424-0.847138632160753i</v>
      </c>
      <c r="M82">
        <f t="shared" si="4"/>
        <v>20.686861157042401</v>
      </c>
      <c r="N82">
        <f t="shared" si="5"/>
        <v>0.84713863216075302</v>
      </c>
      <c r="O82" s="23"/>
      <c r="P82" t="s">
        <v>24</v>
      </c>
      <c r="Q82">
        <f t="shared" si="20"/>
        <v>10</v>
      </c>
      <c r="R82" t="str">
        <f t="shared" si="7"/>
        <v>9.99750970056001-0.157787175678372i</v>
      </c>
      <c r="S82">
        <f t="shared" si="20"/>
        <v>30</v>
      </c>
      <c r="T82" t="str">
        <f t="shared" si="8"/>
        <v>-0.0316803620369587i</v>
      </c>
      <c r="U82" t="s">
        <v>24</v>
      </c>
      <c r="V82" s="32">
        <f t="shared" si="19"/>
        <v>30</v>
      </c>
      <c r="W82" s="32" t="str">
        <f t="shared" si="19"/>
        <v>-0.0316803620369587i</v>
      </c>
      <c r="X82" s="31" t="str">
        <f t="shared" si="9"/>
        <v>21.7595826612769+21.7595826612769i</v>
      </c>
      <c r="Y82" s="31" t="str">
        <f t="shared" si="10"/>
        <v>-1371788218.35548+323461806.637887i</v>
      </c>
      <c r="Z82" s="31" t="str">
        <f t="shared" si="11"/>
        <v>-1371788218.35548+323461806.637887i</v>
      </c>
      <c r="AA82" s="31" t="str">
        <f t="shared" si="12"/>
        <v>1</v>
      </c>
      <c r="AB82" s="31" t="str">
        <f t="shared" si="13"/>
        <v>1</v>
      </c>
      <c r="AC82" t="str">
        <f t="shared" si="14"/>
        <v>0.689351456482381-0.689351456482381i</v>
      </c>
      <c r="AD82" t="s">
        <v>24</v>
      </c>
      <c r="AE82" s="32">
        <f t="shared" si="21"/>
        <v>10</v>
      </c>
      <c r="AF82" s="32" t="str">
        <f t="shared" si="21"/>
        <v>9.99750970056001-0.157787175678372i</v>
      </c>
      <c r="AG82" s="32" t="str">
        <f t="shared" si="16"/>
        <v>0.689351456482381-0.689351456482381i</v>
      </c>
      <c r="AH82" t="str">
        <f t="shared" si="17"/>
        <v>20.6868611570424-0.847138632160753i</v>
      </c>
      <c r="AI82" t="s">
        <v>24</v>
      </c>
    </row>
    <row r="83" spans="7:35" ht="1" customHeight="1">
      <c r="G83" s="23"/>
      <c r="H83">
        <f t="shared" si="18"/>
        <v>1.3</v>
      </c>
      <c r="I83">
        <f t="shared" si="1"/>
        <v>19.952623149688804</v>
      </c>
      <c r="J83">
        <f t="shared" si="2"/>
        <v>125.36602861381597</v>
      </c>
      <c r="K83" s="23"/>
      <c r="L83" t="str">
        <f t="shared" si="3"/>
        <v>20.7718936385341-0.898811384054381i</v>
      </c>
      <c r="M83">
        <f t="shared" si="4"/>
        <v>20.771893638534099</v>
      </c>
      <c r="N83">
        <f t="shared" si="5"/>
        <v>0.89881138405438099</v>
      </c>
      <c r="O83" s="23"/>
      <c r="P83" t="s">
        <v>24</v>
      </c>
      <c r="Q83">
        <f t="shared" si="20"/>
        <v>10</v>
      </c>
      <c r="R83" t="str">
        <f t="shared" si="7"/>
        <v>9.99842858286095-0.125346328381214i</v>
      </c>
      <c r="S83">
        <f t="shared" si="20"/>
        <v>30</v>
      </c>
      <c r="T83" t="str">
        <f t="shared" si="8"/>
        <v>-0.0398832128231665i</v>
      </c>
      <c r="U83" t="s">
        <v>24</v>
      </c>
      <c r="V83" s="32">
        <f t="shared" si="19"/>
        <v>30</v>
      </c>
      <c r="W83" s="32" t="str">
        <f t="shared" si="19"/>
        <v>-0.0398832128231665i</v>
      </c>
      <c r="X83" s="31" t="str">
        <f t="shared" si="9"/>
        <v>19.3932484602618+19.3932484602618i</v>
      </c>
      <c r="Y83" s="31" t="str">
        <f t="shared" si="10"/>
        <v>113168431.651105+68405802.314271i</v>
      </c>
      <c r="Z83" s="31" t="str">
        <f t="shared" si="11"/>
        <v>113168431.651105+68405802.314271i</v>
      </c>
      <c r="AA83" s="31" t="str">
        <f t="shared" si="12"/>
        <v>1</v>
      </c>
      <c r="AB83" s="31" t="str">
        <f t="shared" si="13"/>
        <v>1</v>
      </c>
      <c r="AC83" t="str">
        <f t="shared" si="14"/>
        <v>0.773465055673167-0.773465055673167i</v>
      </c>
      <c r="AD83" t="s">
        <v>24</v>
      </c>
      <c r="AE83" s="32">
        <f t="shared" si="21"/>
        <v>10</v>
      </c>
      <c r="AF83" s="32" t="str">
        <f t="shared" si="21"/>
        <v>9.99842858286095-0.125346328381214i</v>
      </c>
      <c r="AG83" s="32" t="str">
        <f t="shared" si="16"/>
        <v>0.773465055673167-0.773465055673167i</v>
      </c>
      <c r="AH83" t="str">
        <f t="shared" si="17"/>
        <v>20.7718936385341-0.898811384054381i</v>
      </c>
      <c r="AI83" t="s">
        <v>24</v>
      </c>
    </row>
    <row r="84" spans="7:35" ht="1" customHeight="1">
      <c r="G84" s="23"/>
      <c r="H84">
        <f t="shared" si="18"/>
        <v>1.2</v>
      </c>
      <c r="I84">
        <f t="shared" si="1"/>
        <v>15.848931924611136</v>
      </c>
      <c r="J84">
        <f t="shared" si="2"/>
        <v>99.581776203206175</v>
      </c>
      <c r="K84" s="23"/>
      <c r="L84" t="str">
        <f t="shared" si="3"/>
        <v>20.8668505115356-0.9674139683485i</v>
      </c>
      <c r="M84">
        <f t="shared" si="4"/>
        <v>20.866850511535599</v>
      </c>
      <c r="N84">
        <f t="shared" si="5"/>
        <v>0.96741396834850002</v>
      </c>
      <c r="O84" s="23"/>
      <c r="P84" t="s">
        <v>24</v>
      </c>
      <c r="Q84">
        <f t="shared" si="20"/>
        <v>10</v>
      </c>
      <c r="R84" t="str">
        <f t="shared" si="7"/>
        <v>9.99900844531264-0.0995719021255092i</v>
      </c>
      <c r="S84">
        <f t="shared" si="20"/>
        <v>30</v>
      </c>
      <c r="T84" t="str">
        <f t="shared" si="8"/>
        <v>-0.0502099901270793i</v>
      </c>
      <c r="U84" t="s">
        <v>24</v>
      </c>
      <c r="V84" s="32">
        <f t="shared" si="19"/>
        <v>30</v>
      </c>
      <c r="W84" s="32" t="str">
        <f t="shared" si="19"/>
        <v>-0.0502099901270793i</v>
      </c>
      <c r="X84" s="31" t="str">
        <f t="shared" si="9"/>
        <v>17.2842508836692+17.2842508836692i</v>
      </c>
      <c r="Y84" s="31" t="str">
        <f t="shared" si="10"/>
        <v>88124.5473199829-16047901.092029i</v>
      </c>
      <c r="Z84" s="31" t="str">
        <f t="shared" si="11"/>
        <v>88124.547319983-16047901.092029i</v>
      </c>
      <c r="AA84" s="31" t="str">
        <f t="shared" si="12"/>
        <v>1+6.34726837050322E-18i</v>
      </c>
      <c r="AB84" s="31" t="str">
        <f t="shared" si="13"/>
        <v>1+6.34726837050322E-18i</v>
      </c>
      <c r="AC84" t="str">
        <f t="shared" si="14"/>
        <v>0.867842066222991-0.867842066222991i</v>
      </c>
      <c r="AD84" t="s">
        <v>24</v>
      </c>
      <c r="AE84" s="32">
        <f t="shared" si="21"/>
        <v>10</v>
      </c>
      <c r="AF84" s="32" t="str">
        <f t="shared" si="21"/>
        <v>9.99900844531264-0.0995719021255092i</v>
      </c>
      <c r="AG84" s="32" t="str">
        <f t="shared" si="16"/>
        <v>0.867842066222991-0.867842066222991i</v>
      </c>
      <c r="AH84" t="str">
        <f t="shared" si="17"/>
        <v>20.8668505115356-0.9674139683485i</v>
      </c>
      <c r="AI84" t="s">
        <v>24</v>
      </c>
    </row>
    <row r="85" spans="7:35" ht="1" customHeight="1">
      <c r="G85" s="23"/>
      <c r="H85">
        <f t="shared" si="18"/>
        <v>1.1000000000000001</v>
      </c>
      <c r="I85">
        <f t="shared" si="1"/>
        <v>12.58925411794168</v>
      </c>
      <c r="J85">
        <f t="shared" si="2"/>
        <v>79.100616502201262</v>
      </c>
      <c r="K85" s="23"/>
      <c r="L85" t="str">
        <f t="shared" si="3"/>
        <v>20.9731091621152-1.05283048128118i</v>
      </c>
      <c r="M85">
        <f t="shared" si="4"/>
        <v>20.9731091621152</v>
      </c>
      <c r="N85">
        <f t="shared" si="5"/>
        <v>1.05283048128118</v>
      </c>
      <c r="O85" s="23"/>
      <c r="P85" t="s">
        <v>24</v>
      </c>
      <c r="Q85">
        <f t="shared" si="20"/>
        <v>10</v>
      </c>
      <c r="R85" t="str">
        <f t="shared" si="7"/>
        <v>9.99937434839334-0.0790956675594211i</v>
      </c>
      <c r="S85">
        <f t="shared" si="20"/>
        <v>30</v>
      </c>
      <c r="T85" t="str">
        <f t="shared" si="8"/>
        <v>-0.0632106324969143i</v>
      </c>
      <c r="U85" t="s">
        <v>24</v>
      </c>
      <c r="V85" s="32">
        <f t="shared" si="19"/>
        <v>30</v>
      </c>
      <c r="W85" s="32" t="str">
        <f t="shared" si="19"/>
        <v>-0.0632106324969143i</v>
      </c>
      <c r="X85" s="31" t="str">
        <f t="shared" si="9"/>
        <v>15.4046048150092+15.4046048150092i</v>
      </c>
      <c r="Y85" s="31" t="str">
        <f t="shared" si="10"/>
        <v>-2337800.0691643+731777.967342539i</v>
      </c>
      <c r="Z85" s="31" t="str">
        <f t="shared" si="11"/>
        <v>-2337800.0691645+731777.967342478i</v>
      </c>
      <c r="AA85" s="31" t="str">
        <f t="shared" si="12"/>
        <v>1.00000000000007+4.81650798030827E-14i</v>
      </c>
      <c r="AB85" s="31" t="str">
        <f t="shared" si="13"/>
        <v>1.00000000000007+4.81650798030827E-14i</v>
      </c>
      <c r="AC85" t="str">
        <f t="shared" si="14"/>
        <v>0.973734813721857-0.973734813721763i</v>
      </c>
      <c r="AD85" t="s">
        <v>24</v>
      </c>
      <c r="AE85" s="32">
        <f t="shared" si="21"/>
        <v>10</v>
      </c>
      <c r="AF85" s="32" t="str">
        <f t="shared" si="21"/>
        <v>9.99937434839334-0.0790956675594211i</v>
      </c>
      <c r="AG85" s="32" t="str">
        <f t="shared" si="16"/>
        <v>0.973734813721857-0.973734813721763i</v>
      </c>
      <c r="AH85" t="str">
        <f t="shared" si="17"/>
        <v>20.9731091621152-1.05283048128118i</v>
      </c>
      <c r="AI85" t="s">
        <v>24</v>
      </c>
    </row>
    <row r="86" spans="7:35" ht="1" customHeight="1">
      <c r="G86" s="23"/>
      <c r="H86">
        <f t="shared" si="18"/>
        <v>1</v>
      </c>
      <c r="I86">
        <f t="shared" si="1"/>
        <v>10</v>
      </c>
      <c r="J86">
        <f t="shared" si="2"/>
        <v>62.831853071795862</v>
      </c>
      <c r="K86" s="23"/>
      <c r="L86" t="str">
        <f t="shared" si="3"/>
        <v>21.0921536619972-1.15537780325977i</v>
      </c>
      <c r="M86">
        <f t="shared" si="4"/>
        <v>21.092153661997202</v>
      </c>
      <c r="N86">
        <f t="shared" si="5"/>
        <v>1.1553778032597699</v>
      </c>
      <c r="O86" s="23"/>
      <c r="P86" t="s">
        <v>24</v>
      </c>
      <c r="Q86">
        <f t="shared" si="20"/>
        <v>10</v>
      </c>
      <c r="R86" t="str">
        <f t="shared" si="7"/>
        <v>9.9996052314088-0.0628293726675839i</v>
      </c>
      <c r="S86">
        <f t="shared" si="20"/>
        <v>30</v>
      </c>
      <c r="T86" t="str">
        <f t="shared" si="8"/>
        <v>-0.0795774715459477i</v>
      </c>
      <c r="U86" t="s">
        <v>24</v>
      </c>
      <c r="V86" s="32">
        <f t="shared" si="19"/>
        <v>30</v>
      </c>
      <c r="W86" s="32" t="str">
        <f t="shared" si="19"/>
        <v>-0.0795774715459477i</v>
      </c>
      <c r="X86" s="31" t="str">
        <f t="shared" si="9"/>
        <v>13.7293684929565+13.7293684929565i</v>
      </c>
      <c r="Y86" s="31" t="str">
        <f t="shared" si="10"/>
        <v>181928.16781453+421114.159884263i</v>
      </c>
      <c r="Z86" s="31" t="str">
        <f t="shared" si="11"/>
        <v>181928.167814963+421114.159883262i</v>
      </c>
      <c r="AA86" s="31" t="str">
        <f t="shared" si="12"/>
        <v>0.999999999998371-1.73192542446529E-12i</v>
      </c>
      <c r="AB86" s="31" t="str">
        <f t="shared" si="13"/>
        <v>0.999999999998371-1.73192542446529E-12i</v>
      </c>
      <c r="AC86" t="str">
        <f t="shared" si="14"/>
        <v>1.09254843058841-1.09254843059219i</v>
      </c>
      <c r="AD86" t="s">
        <v>24</v>
      </c>
      <c r="AE86" s="32">
        <f t="shared" si="21"/>
        <v>10</v>
      </c>
      <c r="AF86" s="32" t="str">
        <f t="shared" si="21"/>
        <v>9.9996052314088-0.0628293726675839i</v>
      </c>
      <c r="AG86" s="32" t="str">
        <f t="shared" si="16"/>
        <v>1.09254843058841-1.09254843059219i</v>
      </c>
      <c r="AH86" t="str">
        <f t="shared" si="17"/>
        <v>21.0921536619972-1.15537780325977i</v>
      </c>
      <c r="AI86" t="s">
        <v>24</v>
      </c>
    </row>
    <row r="87" spans="7:35" ht="1" customHeight="1">
      <c r="G87" s="23"/>
      <c r="H87">
        <f t="shared" si="18"/>
        <v>0.9</v>
      </c>
      <c r="I87">
        <f t="shared" si="1"/>
        <v>7.9432823472428176</v>
      </c>
      <c r="J87">
        <f t="shared" si="2"/>
        <v>49.909114934975051</v>
      </c>
      <c r="K87" s="23"/>
      <c r="L87" t="str">
        <f t="shared" si="3"/>
        <v>21.2256104156531-1.2757673731231i</v>
      </c>
      <c r="M87">
        <f t="shared" si="4"/>
        <v>21.225610415653101</v>
      </c>
      <c r="N87">
        <f t="shared" si="5"/>
        <v>1.2757673731231001</v>
      </c>
      <c r="O87" s="23"/>
      <c r="P87" t="s">
        <v>24</v>
      </c>
      <c r="Q87">
        <f t="shared" si="20"/>
        <v>10</v>
      </c>
      <c r="R87" t="str">
        <f t="shared" si="7"/>
        <v>9.99975091422917-0.0499078717699386i</v>
      </c>
      <c r="S87">
        <f t="shared" si="20"/>
        <v>30</v>
      </c>
      <c r="T87" t="str">
        <f t="shared" si="8"/>
        <v>-0.100182101135521i</v>
      </c>
      <c r="U87" t="s">
        <v>24</v>
      </c>
      <c r="V87" s="32">
        <f t="shared" si="19"/>
        <v>30</v>
      </c>
      <c r="W87" s="32" t="str">
        <f t="shared" si="19"/>
        <v>-0.100182101135521i</v>
      </c>
      <c r="X87" s="31" t="str">
        <f t="shared" si="9"/>
        <v>12.2363125493314+12.2363125493314i</v>
      </c>
      <c r="Y87" s="31" t="str">
        <f t="shared" si="10"/>
        <v>97506.812644052-33404.8342008024i</v>
      </c>
      <c r="Z87" s="31" t="str">
        <f t="shared" si="11"/>
        <v>97506.8126486413-33404.8341992302i</v>
      </c>
      <c r="AA87" s="31" t="str">
        <f t="shared" si="12"/>
        <v>1.00000000003718+2.8861087078725E-11i</v>
      </c>
      <c r="AB87" s="31" t="str">
        <f t="shared" si="13"/>
        <v>1.00000000003718+2.8861087078725E-11i</v>
      </c>
      <c r="AC87" t="str">
        <f t="shared" si="14"/>
        <v>1.22585950142392-1.22585950135316i</v>
      </c>
      <c r="AD87" t="s">
        <v>24</v>
      </c>
      <c r="AE87" s="32">
        <f t="shared" si="21"/>
        <v>10</v>
      </c>
      <c r="AF87" s="32" t="str">
        <f t="shared" si="21"/>
        <v>9.99975091422917-0.0499078717699386i</v>
      </c>
      <c r="AG87" s="32" t="str">
        <f t="shared" si="16"/>
        <v>1.22585950142392-1.22585950135316i</v>
      </c>
      <c r="AH87" t="str">
        <f t="shared" si="17"/>
        <v>21.2256104156531-1.2757673731231i</v>
      </c>
      <c r="AI87" t="s">
        <v>24</v>
      </c>
    </row>
    <row r="88" spans="7:35" ht="1" customHeight="1">
      <c r="G88" s="23"/>
      <c r="H88">
        <f t="shared" si="18"/>
        <v>0.8</v>
      </c>
      <c r="I88">
        <f t="shared" si="1"/>
        <v>6.3095734448019343</v>
      </c>
      <c r="J88">
        <f t="shared" si="2"/>
        <v>39.644219162950002</v>
      </c>
      <c r="K88" s="23"/>
      <c r="L88" t="str">
        <f t="shared" si="3"/>
        <v>21.3752798178694-1.415080578241i</v>
      </c>
      <c r="M88">
        <f t="shared" si="4"/>
        <v>21.375279817869401</v>
      </c>
      <c r="N88">
        <f t="shared" si="5"/>
        <v>1.4150805782410001</v>
      </c>
      <c r="O88" s="23"/>
      <c r="P88" t="s">
        <v>24</v>
      </c>
      <c r="Q88">
        <f t="shared" si="20"/>
        <v>10</v>
      </c>
      <c r="R88" t="str">
        <f t="shared" si="7"/>
        <v>9.99984283605879-0.039643596098777i</v>
      </c>
      <c r="S88">
        <f t="shared" si="20"/>
        <v>30</v>
      </c>
      <c r="T88" t="str">
        <f t="shared" si="8"/>
        <v>-0.12612179292644i</v>
      </c>
      <c r="U88" t="s">
        <v>24</v>
      </c>
      <c r="V88" s="32">
        <f t="shared" si="19"/>
        <v>30</v>
      </c>
      <c r="W88" s="32" t="str">
        <f t="shared" si="19"/>
        <v>-0.12612179292644i</v>
      </c>
      <c r="X88" s="31" t="str">
        <f t="shared" si="9"/>
        <v>10.9056250388894+10.9056250388894i</v>
      </c>
      <c r="Y88" s="31" t="str">
        <f t="shared" si="10"/>
        <v>-2447.00313577646-27130.8560292499i</v>
      </c>
      <c r="Z88" s="31" t="str">
        <f t="shared" si="11"/>
        <v>-2447.00313742523-27130.8560109694i</v>
      </c>
      <c r="AA88" s="31" t="str">
        <f t="shared" si="12"/>
        <v>0.999999999337084-1.20561171726772E-10i</v>
      </c>
      <c r="AB88" s="31" t="str">
        <f t="shared" si="13"/>
        <v>0.999999999337084-1.20561171726772E-10i</v>
      </c>
      <c r="AC88" t="str">
        <f t="shared" si="14"/>
        <v>1.37543698181058-1.37543698214222i</v>
      </c>
      <c r="AD88" t="s">
        <v>24</v>
      </c>
      <c r="AE88" s="32">
        <f t="shared" si="21"/>
        <v>10</v>
      </c>
      <c r="AF88" s="32" t="str">
        <f t="shared" si="21"/>
        <v>9.99984283605879-0.039643596098777i</v>
      </c>
      <c r="AG88" s="32" t="str">
        <f t="shared" si="16"/>
        <v>1.37543698181058-1.37543698214222i</v>
      </c>
      <c r="AH88" t="str">
        <f t="shared" si="17"/>
        <v>21.3752798178694-1.415080578241i</v>
      </c>
      <c r="AI88" t="s">
        <v>24</v>
      </c>
    </row>
    <row r="89" spans="7:35" ht="1" customHeight="1">
      <c r="G89" s="23"/>
      <c r="H89">
        <f t="shared" si="18"/>
        <v>0.7</v>
      </c>
      <c r="I89">
        <f t="shared" si="1"/>
        <v>5.0118723362727229</v>
      </c>
      <c r="J89">
        <f t="shared" si="2"/>
        <v>31.490522624728598</v>
      </c>
      <c r="K89" s="23"/>
      <c r="L89" t="str">
        <f t="shared" si="3"/>
        <v>21.5431665162761-1.57475590334218i</v>
      </c>
      <c r="M89">
        <f t="shared" si="4"/>
        <v>21.543166516276099</v>
      </c>
      <c r="N89">
        <f t="shared" si="5"/>
        <v>1.5747559033421801</v>
      </c>
      <c r="O89" s="23"/>
      <c r="P89" t="s">
        <v>24</v>
      </c>
      <c r="Q89">
        <f t="shared" si="20"/>
        <v>10</v>
      </c>
      <c r="R89" t="str">
        <f t="shared" si="7"/>
        <v>9.99990083568185-0.0314902103511082i</v>
      </c>
      <c r="S89">
        <f t="shared" si="20"/>
        <v>30</v>
      </c>
      <c r="T89" t="str">
        <f t="shared" si="8"/>
        <v>-0.158777930096138i</v>
      </c>
      <c r="U89" t="s">
        <v>24</v>
      </c>
      <c r="V89" s="32">
        <f t="shared" si="19"/>
        <v>30</v>
      </c>
      <c r="W89" s="32" t="str">
        <f t="shared" si="19"/>
        <v>-0.158777930096138i</v>
      </c>
      <c r="X89" s="31" t="str">
        <f t="shared" si="9"/>
        <v>9.71964854684497+9.71964854684497i</v>
      </c>
      <c r="Y89" s="31" t="str">
        <f t="shared" si="10"/>
        <v>-7961.57418568433-2418.12803896768i</v>
      </c>
      <c r="Z89" s="31" t="str">
        <f t="shared" si="11"/>
        <v>-7961.5742431819-2418.12802150424i</v>
      </c>
      <c r="AA89" s="31" t="str">
        <f t="shared" si="12"/>
        <v>1.000000006002-4.01642153739703E-09i</v>
      </c>
      <c r="AB89" s="31" t="str">
        <f t="shared" si="13"/>
        <v>1.000000006002-4.01642153739703E-09i</v>
      </c>
      <c r="AC89" t="str">
        <f t="shared" si="14"/>
        <v>1.54326568059426-1.54326569299107i</v>
      </c>
      <c r="AD89" t="s">
        <v>24</v>
      </c>
      <c r="AE89" s="32">
        <f t="shared" si="21"/>
        <v>10</v>
      </c>
      <c r="AF89" s="32" t="str">
        <f t="shared" si="21"/>
        <v>9.99990083568185-0.0314902103511082i</v>
      </c>
      <c r="AG89" s="32" t="str">
        <f t="shared" si="16"/>
        <v>1.54326568059426-1.54326569299107i</v>
      </c>
      <c r="AH89" t="str">
        <f t="shared" si="17"/>
        <v>21.5431665162761-1.57475590334218i</v>
      </c>
      <c r="AI89" t="s">
        <v>24</v>
      </c>
    </row>
    <row r="90" spans="7:35" ht="1" customHeight="1">
      <c r="G90" s="23"/>
      <c r="H90">
        <f t="shared" si="18"/>
        <v>0.6</v>
      </c>
      <c r="I90">
        <f t="shared" si="1"/>
        <v>3.9810717055349727</v>
      </c>
      <c r="J90">
        <f t="shared" si="2"/>
        <v>25.013811247045716</v>
      </c>
      <c r="K90" s="23"/>
      <c r="L90" t="str">
        <f t="shared" si="3"/>
        <v>21.7315101096607-1.7565861261876i</v>
      </c>
      <c r="M90">
        <f t="shared" si="4"/>
        <v>21.7315101096607</v>
      </c>
      <c r="N90">
        <f t="shared" si="5"/>
        <v>1.7565861261875999</v>
      </c>
      <c r="O90" s="23"/>
      <c r="P90" t="s">
        <v>24</v>
      </c>
      <c r="Q90">
        <f t="shared" si="20"/>
        <v>10</v>
      </c>
      <c r="R90" t="str">
        <f t="shared" si="7"/>
        <v>9.99993743131618-0.025013654738921i</v>
      </c>
      <c r="S90">
        <f t="shared" si="20"/>
        <v>30</v>
      </c>
      <c r="T90" t="str">
        <f t="shared" si="8"/>
        <v>-0.199889571030106i</v>
      </c>
      <c r="U90" t="s">
        <v>24</v>
      </c>
      <c r="V90" s="32">
        <f t="shared" si="19"/>
        <v>30</v>
      </c>
      <c r="W90" s="32" t="str">
        <f t="shared" si="19"/>
        <v>-0.199889571030106i</v>
      </c>
      <c r="X90" s="31" t="str">
        <f t="shared" si="9"/>
        <v>8.66264588570588+8.66264588570588i</v>
      </c>
      <c r="Y90" s="31" t="str">
        <f t="shared" si="10"/>
        <v>-2091.54450082127+1996.41659383383i</v>
      </c>
      <c r="Z90" s="31" t="str">
        <f t="shared" si="11"/>
        <v>-2091.54462591009+1996.41647443432i</v>
      </c>
      <c r="AA90" s="31" t="str">
        <f t="shared" si="12"/>
        <v>1.00000000278194+5.97421756233901E-08i</v>
      </c>
      <c r="AB90" s="31" t="str">
        <f t="shared" si="13"/>
        <v>1.00000000278194+5.97421756233901E-08i</v>
      </c>
      <c r="AC90" t="str">
        <f t="shared" si="14"/>
        <v>1.7315726783445-1.73157247144868i</v>
      </c>
      <c r="AD90" t="s">
        <v>24</v>
      </c>
      <c r="AE90" s="32">
        <f t="shared" si="21"/>
        <v>10</v>
      </c>
      <c r="AF90" s="32" t="str">
        <f t="shared" si="21"/>
        <v>9.99993743131618-0.025013654738921i</v>
      </c>
      <c r="AG90" s="32" t="str">
        <f t="shared" si="16"/>
        <v>1.7315726783445-1.73157247144868i</v>
      </c>
      <c r="AH90" t="str">
        <f t="shared" si="17"/>
        <v>21.7315101096607-1.7565861261876i</v>
      </c>
      <c r="AI90" t="s">
        <v>24</v>
      </c>
    </row>
    <row r="91" spans="7:35" ht="1" customHeight="1">
      <c r="G91" s="23"/>
      <c r="H91">
        <f t="shared" si="18"/>
        <v>0.5</v>
      </c>
      <c r="I91">
        <f t="shared" si="1"/>
        <v>3.1622776601683795</v>
      </c>
      <c r="J91">
        <f t="shared" si="2"/>
        <v>19.869176531592203</v>
      </c>
      <c r="K91" s="23"/>
      <c r="L91" t="str">
        <f t="shared" si="3"/>
        <v>21.9428159611746-1.96272494068162i</v>
      </c>
      <c r="M91">
        <f t="shared" si="4"/>
        <v>21.942815961174599</v>
      </c>
      <c r="N91">
        <f t="shared" si="5"/>
        <v>1.9627249406816201</v>
      </c>
      <c r="O91" s="23"/>
      <c r="P91" t="s">
        <v>24</v>
      </c>
      <c r="Q91">
        <f t="shared" si="20"/>
        <v>10</v>
      </c>
      <c r="R91" t="str">
        <f t="shared" si="7"/>
        <v>9.99996052173825-0.019869098091537i</v>
      </c>
      <c r="S91">
        <f t="shared" si="20"/>
        <v>30</v>
      </c>
      <c r="T91" t="str">
        <f t="shared" si="8"/>
        <v>-0.251646060522435i</v>
      </c>
      <c r="U91" t="s">
        <v>24</v>
      </c>
      <c r="V91" s="32">
        <f t="shared" si="19"/>
        <v>30</v>
      </c>
      <c r="W91" s="32" t="str">
        <f t="shared" si="19"/>
        <v>-0.251646060522435i</v>
      </c>
      <c r="X91" s="31" t="str">
        <f t="shared" si="9"/>
        <v>7.7205912723558+7.7205912723558i</v>
      </c>
      <c r="Y91" s="31" t="str">
        <f t="shared" si="10"/>
        <v>149.904921468988+1117.13347475529i</v>
      </c>
      <c r="Z91" s="31" t="str">
        <f t="shared" si="11"/>
        <v>149.9049804654+1117.13303509768i</v>
      </c>
      <c r="AA91" s="31" t="str">
        <f t="shared" si="12"/>
        <v>0.999999620363585-1.03752847488839E-07i</v>
      </c>
      <c r="AB91" s="31" t="str">
        <f t="shared" si="13"/>
        <v>0.999999620363585-1.03752847488839E-07i</v>
      </c>
      <c r="AC91" t="str">
        <f t="shared" si="14"/>
        <v>1.94285543943632-1.94285584259008i</v>
      </c>
      <c r="AD91" t="s">
        <v>24</v>
      </c>
      <c r="AE91" s="32">
        <f t="shared" si="21"/>
        <v>10</v>
      </c>
      <c r="AF91" s="32" t="str">
        <f t="shared" si="21"/>
        <v>9.99996052173825-0.019869098091537i</v>
      </c>
      <c r="AG91" s="32" t="str">
        <f t="shared" si="16"/>
        <v>1.94285543943632-1.94285584259008i</v>
      </c>
      <c r="AH91" t="str">
        <f t="shared" si="17"/>
        <v>21.9428159611746-1.96272494068162i</v>
      </c>
      <c r="AI91" t="s">
        <v>24</v>
      </c>
    </row>
    <row r="92" spans="7:35" ht="1" customHeight="1">
      <c r="G92" s="23"/>
      <c r="H92">
        <f t="shared" si="18"/>
        <v>0.4</v>
      </c>
      <c r="I92">
        <f t="shared" si="1"/>
        <v>2.5118864315095806</v>
      </c>
      <c r="J92">
        <f t="shared" si="2"/>
        <v>15.782647919764759</v>
      </c>
      <c r="K92" s="23"/>
      <c r="L92" t="str">
        <f t="shared" si="3"/>
        <v>22.1798932076028-2.19570928468067i</v>
      </c>
      <c r="M92">
        <f t="shared" si="4"/>
        <v>22.179893207602799</v>
      </c>
      <c r="N92">
        <f t="shared" si="5"/>
        <v>2.1957092846806701</v>
      </c>
      <c r="O92" s="23"/>
      <c r="P92" t="s">
        <v>24</v>
      </c>
      <c r="Q92">
        <f t="shared" si="20"/>
        <v>10</v>
      </c>
      <c r="R92" t="str">
        <f t="shared" si="7"/>
        <v>9.99997509086451-0.0157826086065533i</v>
      </c>
      <c r="S92">
        <f t="shared" si="20"/>
        <v>30</v>
      </c>
      <c r="T92" t="str">
        <f t="shared" si="8"/>
        <v>-0.316803620369587i</v>
      </c>
      <c r="U92" t="s">
        <v>24</v>
      </c>
      <c r="V92" s="32">
        <f t="shared" si="19"/>
        <v>30</v>
      </c>
      <c r="W92" s="32" t="str">
        <f t="shared" si="19"/>
        <v>-0.316803620369587i</v>
      </c>
      <c r="X92" s="31" t="str">
        <f t="shared" si="9"/>
        <v>6.88098421443431+6.88098421443431i</v>
      </c>
      <c r="Y92" s="31" t="str">
        <f t="shared" si="10"/>
        <v>402.370419295787+273.978766154623i</v>
      </c>
      <c r="Z92" s="31" t="str">
        <f t="shared" si="11"/>
        <v>402.371268299424+273.978188059249i</v>
      </c>
      <c r="AA92" s="31" t="str">
        <f t="shared" si="12"/>
        <v>1.0000007732242-1.96322181836525E-06i</v>
      </c>
      <c r="AB92" s="31" t="str">
        <f t="shared" si="13"/>
        <v>1.0000007732242-1.96322181836525E-06i</v>
      </c>
      <c r="AC92" t="str">
        <f t="shared" si="14"/>
        <v>2.17991811673832-2.17992667607412i</v>
      </c>
      <c r="AD92" t="s">
        <v>24</v>
      </c>
      <c r="AE92" s="32">
        <f t="shared" si="21"/>
        <v>10</v>
      </c>
      <c r="AF92" s="32" t="str">
        <f t="shared" si="21"/>
        <v>9.99997509086451-0.0157826086065533i</v>
      </c>
      <c r="AG92" s="32" t="str">
        <f t="shared" si="16"/>
        <v>2.17991811673832-2.17992667607412i</v>
      </c>
      <c r="AH92" t="str">
        <f t="shared" si="17"/>
        <v>22.1798932076028-2.19570928468067i</v>
      </c>
      <c r="AI92" t="s">
        <v>24</v>
      </c>
    </row>
    <row r="93" spans="7:35" ht="1" customHeight="1">
      <c r="G93" s="23"/>
      <c r="H93">
        <f t="shared" si="18"/>
        <v>0.3</v>
      </c>
      <c r="I93">
        <f t="shared" si="1"/>
        <v>1.9952623149688797</v>
      </c>
      <c r="J93">
        <f t="shared" si="2"/>
        <v>12.536602861381592</v>
      </c>
      <c r="K93" s="23"/>
      <c r="L93" t="str">
        <f t="shared" si="3"/>
        <v>22.4459243987274-2.4584630301358i</v>
      </c>
      <c r="M93">
        <f t="shared" si="4"/>
        <v>22.445924398727399</v>
      </c>
      <c r="N93">
        <f t="shared" si="5"/>
        <v>2.4584630301358001</v>
      </c>
      <c r="O93" s="23"/>
      <c r="P93" t="s">
        <v>24</v>
      </c>
      <c r="Q93">
        <f t="shared" si="20"/>
        <v>10</v>
      </c>
      <c r="R93" t="str">
        <f t="shared" si="7"/>
        <v>9.99998428338357-0.0125365831580837i</v>
      </c>
      <c r="S93">
        <f t="shared" si="20"/>
        <v>30</v>
      </c>
      <c r="T93" t="str">
        <f t="shared" si="8"/>
        <v>-0.398832128231665i</v>
      </c>
      <c r="U93" t="s">
        <v>24</v>
      </c>
      <c r="V93" s="32">
        <f t="shared" si="19"/>
        <v>30</v>
      </c>
      <c r="W93" s="32" t="str">
        <f t="shared" si="19"/>
        <v>-0.398832128231665i</v>
      </c>
      <c r="X93" s="31" t="str">
        <f t="shared" si="9"/>
        <v>6.13268363639808+6.13268363639808i</v>
      </c>
      <c r="Y93" s="31" t="str">
        <f t="shared" si="10"/>
        <v>227.730600246444-34.5353036402913i</v>
      </c>
      <c r="Z93" s="31" t="str">
        <f t="shared" si="11"/>
        <v>227.732746455919-34.5349781710864i</v>
      </c>
      <c r="AA93" s="31" t="str">
        <f t="shared" si="12"/>
        <v>1.00000900060642+2.79412551398816E-06i</v>
      </c>
      <c r="AB93" s="31" t="str">
        <f t="shared" si="13"/>
        <v>1.00000900060642+2.79412551398816E-06i</v>
      </c>
      <c r="AC93" t="str">
        <f t="shared" si="14"/>
        <v>2.44594011534387-2.44592644697772i</v>
      </c>
      <c r="AD93" t="s">
        <v>24</v>
      </c>
      <c r="AE93" s="32">
        <f t="shared" si="21"/>
        <v>10</v>
      </c>
      <c r="AF93" s="32" t="str">
        <f t="shared" si="21"/>
        <v>9.99998428338357-0.0125365831580837i</v>
      </c>
      <c r="AG93" s="32" t="str">
        <f t="shared" si="16"/>
        <v>2.44594011534387-2.44592644697772i</v>
      </c>
      <c r="AH93" t="str">
        <f t="shared" si="17"/>
        <v>22.4459243987274-2.4584630301358i</v>
      </c>
      <c r="AI93" t="s">
        <v>24</v>
      </c>
    </row>
    <row r="94" spans="7:35" ht="1" customHeight="1">
      <c r="G94" s="23"/>
      <c r="H94">
        <f t="shared" si="18"/>
        <v>0.2</v>
      </c>
      <c r="I94">
        <f t="shared" si="1"/>
        <v>1.5848931924611136</v>
      </c>
      <c r="J94">
        <f t="shared" si="2"/>
        <v>9.9581776203206172</v>
      </c>
      <c r="K94" s="23"/>
      <c r="L94" t="str">
        <f t="shared" si="3"/>
        <v>22.7444393433923-2.75421149389053i</v>
      </c>
      <c r="M94">
        <f t="shared" si="4"/>
        <v>22.744439343392301</v>
      </c>
      <c r="N94">
        <f t="shared" si="5"/>
        <v>2.75421149389053</v>
      </c>
      <c r="O94" s="23"/>
      <c r="P94" t="s">
        <v>24</v>
      </c>
      <c r="Q94">
        <f t="shared" si="20"/>
        <v>10</v>
      </c>
      <c r="R94" t="str">
        <f t="shared" si="7"/>
        <v>9.99999008347968-0.00995816774527355i</v>
      </c>
      <c r="S94">
        <f t="shared" si="20"/>
        <v>30</v>
      </c>
      <c r="T94" t="str">
        <f t="shared" si="8"/>
        <v>-0.502099901270793i</v>
      </c>
      <c r="U94" t="s">
        <v>24</v>
      </c>
      <c r="V94" s="32">
        <f t="shared" si="19"/>
        <v>30</v>
      </c>
      <c r="W94" s="32" t="str">
        <f t="shared" si="19"/>
        <v>-0.502099901270793i</v>
      </c>
      <c r="X94" s="31" t="str">
        <f t="shared" si="9"/>
        <v>5.46576004421726+5.46576004421726i</v>
      </c>
      <c r="Y94" s="31" t="str">
        <f t="shared" si="10"/>
        <v>80.8783300692458-86.2353118794785i</v>
      </c>
      <c r="Z94" s="31" t="str">
        <f t="shared" si="11"/>
        <v>80.8812232201435-86.2322272108737i</v>
      </c>
      <c r="AA94" s="31" t="str">
        <f t="shared" si="12"/>
        <v>0.999997709648894+0.0000356975652239327i</v>
      </c>
      <c r="AB94" s="31" t="str">
        <f t="shared" si="13"/>
        <v>0.999997709648894+0.0000356975652239327i</v>
      </c>
      <c r="AC94" t="str">
        <f t="shared" si="14"/>
        <v>2.74444925991257-2.74425332614526i</v>
      </c>
      <c r="AD94" t="s">
        <v>24</v>
      </c>
      <c r="AE94" s="32">
        <f t="shared" si="21"/>
        <v>10</v>
      </c>
      <c r="AF94" s="32" t="str">
        <f t="shared" si="21"/>
        <v>9.99999008347968-0.00995816774527355i</v>
      </c>
      <c r="AG94" s="32" t="str">
        <f t="shared" si="16"/>
        <v>2.74444925991257-2.74425332614526i</v>
      </c>
      <c r="AH94" t="str">
        <f t="shared" si="17"/>
        <v>22.7444393433923-2.75421149389053i</v>
      </c>
      <c r="AI94" t="s">
        <v>24</v>
      </c>
    </row>
    <row r="95" spans="7:35" ht="1" customHeight="1">
      <c r="G95" s="23"/>
      <c r="H95">
        <f t="shared" si="18"/>
        <v>0.1</v>
      </c>
      <c r="I95">
        <f t="shared" si="1"/>
        <v>1.2589254117941673</v>
      </c>
      <c r="J95">
        <f t="shared" si="2"/>
        <v>7.910061650220122</v>
      </c>
      <c r="K95" s="23"/>
      <c r="L95" t="str">
        <f t="shared" si="3"/>
        <v>23.0789831474938-3.08667338451162i</v>
      </c>
      <c r="M95">
        <f t="shared" si="4"/>
        <v>23.078983147493801</v>
      </c>
      <c r="N95">
        <f t="shared" si="5"/>
        <v>3.0866733845116201</v>
      </c>
      <c r="O95" s="23"/>
      <c r="P95" t="s">
        <v>24</v>
      </c>
      <c r="Q95">
        <f t="shared" si="20"/>
        <v>10</v>
      </c>
      <c r="R95" t="str">
        <f t="shared" si="7"/>
        <v>9.99999374309638-0.00791005670097079i</v>
      </c>
      <c r="S95">
        <f t="shared" si="20"/>
        <v>30</v>
      </c>
      <c r="T95" t="str">
        <f t="shared" si="8"/>
        <v>-0.632106324969143i</v>
      </c>
      <c r="U95" t="s">
        <v>24</v>
      </c>
      <c r="V95" s="32">
        <f t="shared" si="19"/>
        <v>30</v>
      </c>
      <c r="W95" s="32" t="str">
        <f t="shared" si="19"/>
        <v>-0.632106324969143i</v>
      </c>
      <c r="X95" s="31" t="str">
        <f t="shared" si="9"/>
        <v>4.87136376702258+4.87136376702258i</v>
      </c>
      <c r="Y95" s="31" t="str">
        <f t="shared" si="10"/>
        <v>10.3287625354155-64.430377682177i</v>
      </c>
      <c r="Z95" s="31" t="str">
        <f t="shared" si="11"/>
        <v>10.329975619722-64.4228114029419i</v>
      </c>
      <c r="AA95" s="31" t="str">
        <f t="shared" si="12"/>
        <v>0.999888451532094+0.0000367100431160319i</v>
      </c>
      <c r="AB95" s="31" t="str">
        <f t="shared" si="13"/>
        <v>0.999888451532094+0.0000367100431160319i</v>
      </c>
      <c r="AC95" t="str">
        <f t="shared" si="14"/>
        <v>3.07898940439745-3.07876332781065i</v>
      </c>
      <c r="AD95" t="s">
        <v>24</v>
      </c>
      <c r="AE95" s="32">
        <f t="shared" si="21"/>
        <v>10</v>
      </c>
      <c r="AF95" s="32" t="str">
        <f t="shared" si="21"/>
        <v>9.99999374309638-0.00791005670097079i</v>
      </c>
      <c r="AG95" s="32" t="str">
        <f t="shared" si="16"/>
        <v>3.07898940439745-3.07876332781065i</v>
      </c>
      <c r="AH95" t="str">
        <f t="shared" si="17"/>
        <v>23.0789831474938-3.08667338451162i</v>
      </c>
      <c r="AI95" t="s">
        <v>24</v>
      </c>
    </row>
    <row r="96" spans="7:35" ht="1" customHeight="1">
      <c r="G96" s="23"/>
      <c r="H96">
        <f t="shared" si="18"/>
        <v>0</v>
      </c>
      <c r="I96">
        <f t="shared" si="1"/>
        <v>1</v>
      </c>
      <c r="J96">
        <f t="shared" si="2"/>
        <v>6.2831853071795862</v>
      </c>
      <c r="K96" s="23"/>
      <c r="L96" t="str">
        <f t="shared" si="3"/>
        <v>23.453283912526-3.4611519540323i</v>
      </c>
      <c r="M96">
        <f t="shared" si="4"/>
        <v>23.453283912526</v>
      </c>
      <c r="N96">
        <f t="shared" si="5"/>
        <v>3.4611519540322999</v>
      </c>
      <c r="O96" s="23"/>
      <c r="P96" t="s">
        <v>24</v>
      </c>
      <c r="Q96">
        <f t="shared" si="20"/>
        <v>10</v>
      </c>
      <c r="R96" t="str">
        <f t="shared" si="7"/>
        <v>9.9999960521598-0.00628318282667844i</v>
      </c>
      <c r="S96">
        <f t="shared" si="20"/>
        <v>30</v>
      </c>
      <c r="T96" t="str">
        <f t="shared" si="8"/>
        <v>-0.795774715459477i</v>
      </c>
      <c r="U96" t="s">
        <v>24</v>
      </c>
      <c r="V96" s="32">
        <f t="shared" si="19"/>
        <v>30</v>
      </c>
      <c r="W96" s="32" t="str">
        <f t="shared" si="19"/>
        <v>-0.795774715459477i</v>
      </c>
      <c r="X96" s="31" t="str">
        <f t="shared" si="9"/>
        <v>4.3416075273496+4.3416075273496i</v>
      </c>
      <c r="Y96" s="31" t="str">
        <f t="shared" si="10"/>
        <v>-13.9172542785723-35.8109958548035i</v>
      </c>
      <c r="Z96" s="31" t="str">
        <f t="shared" si="11"/>
        <v>-13.9219703975463-35.7988647474814i</v>
      </c>
      <c r="AA96" s="31" t="str">
        <f t="shared" si="12"/>
        <v>0.999750161058082-0.000228789813346372i</v>
      </c>
      <c r="AB96" s="31" t="str">
        <f t="shared" si="13"/>
        <v>0.999750161058082-0.000228789813346372i</v>
      </c>
      <c r="AC96" t="str">
        <f t="shared" si="14"/>
        <v>3.45328786036622-3.45486877120562i</v>
      </c>
      <c r="AD96" t="s">
        <v>24</v>
      </c>
      <c r="AE96" s="32">
        <f t="shared" si="21"/>
        <v>10</v>
      </c>
      <c r="AF96" s="32" t="str">
        <f t="shared" si="21"/>
        <v>9.9999960521598-0.00628318282667844i</v>
      </c>
      <c r="AG96" s="32" t="str">
        <f t="shared" si="16"/>
        <v>3.45328786036622-3.45486877120562i</v>
      </c>
      <c r="AH96" t="str">
        <f t="shared" si="17"/>
        <v>23.453283912526-3.4611519540323i</v>
      </c>
      <c r="AI96" t="s">
        <v>24</v>
      </c>
    </row>
    <row r="97" spans="7:35" ht="1" customHeight="1">
      <c r="G97" s="23"/>
      <c r="H97">
        <f t="shared" si="18"/>
        <v>-0.1</v>
      </c>
      <c r="I97">
        <f t="shared" si="1"/>
        <v>0.79432823472428149</v>
      </c>
      <c r="J97">
        <f t="shared" si="2"/>
        <v>4.990911493497503</v>
      </c>
      <c r="K97" s="23"/>
      <c r="L97" t="str">
        <f t="shared" si="3"/>
        <v>23.8735371001154-3.8852400174232i</v>
      </c>
      <c r="M97">
        <f t="shared" si="4"/>
        <v>23.873537100115399</v>
      </c>
      <c r="N97">
        <f t="shared" si="5"/>
        <v>3.8852400174231998</v>
      </c>
      <c r="O97" s="23"/>
      <c r="P97" t="s">
        <v>24</v>
      </c>
      <c r="Q97">
        <f t="shared" si="20"/>
        <v>10</v>
      </c>
      <c r="R97" t="str">
        <f t="shared" si="7"/>
        <v>9.99999750908087-0.00499091025030181i</v>
      </c>
      <c r="S97">
        <f t="shared" si="20"/>
        <v>30</v>
      </c>
      <c r="T97" t="str">
        <f t="shared" si="8"/>
        <v>-1.00182101135521i</v>
      </c>
      <c r="U97" t="s">
        <v>24</v>
      </c>
      <c r="V97" s="32">
        <f t="shared" si="19"/>
        <v>30</v>
      </c>
      <c r="W97" s="32" t="str">
        <f t="shared" si="19"/>
        <v>-1.00182101135521i</v>
      </c>
      <c r="X97" s="31" t="str">
        <f t="shared" si="9"/>
        <v>3.86946178175887+3.86946178175887i</v>
      </c>
      <c r="Y97" s="31" t="str">
        <f t="shared" si="10"/>
        <v>-17.8793219447636-15.9459224312027i</v>
      </c>
      <c r="Z97" s="31" t="str">
        <f t="shared" si="11"/>
        <v>-17.8949030562351-15.9320382992722i</v>
      </c>
      <c r="AA97" s="31" t="str">
        <f t="shared" si="12"/>
        <v>1.00009963438492-0.000865407209045105i</v>
      </c>
      <c r="AB97" s="31" t="str">
        <f t="shared" si="13"/>
        <v>1.00009963438492-0.000865407209045105i</v>
      </c>
      <c r="AC97" t="str">
        <f t="shared" si="14"/>
        <v>3.87353959103457-3.8802491071729i</v>
      </c>
      <c r="AD97" t="s">
        <v>24</v>
      </c>
      <c r="AE97" s="32">
        <f t="shared" si="21"/>
        <v>10</v>
      </c>
      <c r="AF97" s="32" t="str">
        <f t="shared" si="21"/>
        <v>9.99999750908087-0.00499091025030181i</v>
      </c>
      <c r="AG97" s="32" t="str">
        <f t="shared" si="16"/>
        <v>3.87353959103457-3.8802491071729i</v>
      </c>
      <c r="AH97" t="str">
        <f t="shared" si="17"/>
        <v>23.8735371001154-3.8852400174232i</v>
      </c>
      <c r="AI97" t="s">
        <v>24</v>
      </c>
    </row>
    <row r="98" spans="7:35" ht="1" customHeight="1">
      <c r="G98" s="23"/>
      <c r="H98">
        <f t="shared" si="18"/>
        <v>-0.2</v>
      </c>
      <c r="I98">
        <f t="shared" si="1"/>
        <v>0.63095734448019325</v>
      </c>
      <c r="J98">
        <f t="shared" si="2"/>
        <v>3.9644219162949992</v>
      </c>
      <c r="K98" s="23"/>
      <c r="L98" t="str">
        <f t="shared" si="3"/>
        <v>24.3516252770967-4.36573885666275i</v>
      </c>
      <c r="M98">
        <f t="shared" si="4"/>
        <v>24.351625277096701</v>
      </c>
      <c r="N98">
        <f t="shared" si="5"/>
        <v>4.36573885666275</v>
      </c>
      <c r="O98" s="23"/>
      <c r="P98" t="s">
        <v>24</v>
      </c>
      <c r="Q98">
        <f t="shared" si="20"/>
        <v>10</v>
      </c>
      <c r="R98" t="str">
        <f t="shared" si="7"/>
        <v>9.99999842833613-0.00396442129322113i</v>
      </c>
      <c r="S98">
        <f t="shared" si="20"/>
        <v>30</v>
      </c>
      <c r="T98" t="str">
        <f t="shared" si="8"/>
        <v>-1.2612179292644i</v>
      </c>
      <c r="U98" t="s">
        <v>24</v>
      </c>
      <c r="V98" s="32">
        <f t="shared" si="19"/>
        <v>30</v>
      </c>
      <c r="W98" s="32" t="str">
        <f t="shared" si="19"/>
        <v>-1.2612179292644i</v>
      </c>
      <c r="X98" s="31" t="str">
        <f t="shared" si="9"/>
        <v>3.44866144306527+3.44866144306527i</v>
      </c>
      <c r="Y98" s="31" t="str">
        <f t="shared" si="10"/>
        <v>-14.9782262184362-4.75918223680515i</v>
      </c>
      <c r="Z98" s="31" t="str">
        <f t="shared" si="11"/>
        <v>-15.0085274431832-4.74957376248179i</v>
      </c>
      <c r="AA98" s="31" t="str">
        <f t="shared" si="12"/>
        <v>1.00165236821783-0.00116651968928289i</v>
      </c>
      <c r="AB98" s="31" t="str">
        <f t="shared" si="13"/>
        <v>1.00165236821783-0.00116651968928289i</v>
      </c>
      <c r="AC98" t="str">
        <f t="shared" si="14"/>
        <v>4.35162684876057-4.36177443536953i</v>
      </c>
      <c r="AD98" t="s">
        <v>24</v>
      </c>
      <c r="AE98" s="32">
        <f t="shared" si="21"/>
        <v>10</v>
      </c>
      <c r="AF98" s="32" t="str">
        <f t="shared" si="21"/>
        <v>9.99999842833613-0.00396442129322113i</v>
      </c>
      <c r="AG98" s="32" t="str">
        <f t="shared" si="16"/>
        <v>4.35162684876057-4.36177443536953i</v>
      </c>
      <c r="AH98" t="str">
        <f t="shared" si="17"/>
        <v>24.3516252770967-4.36573885666275i</v>
      </c>
      <c r="AI98" t="s">
        <v>24</v>
      </c>
    </row>
    <row r="99" spans="7:35" ht="1" customHeight="1">
      <c r="G99" s="23"/>
      <c r="H99">
        <f t="shared" si="18"/>
        <v>-0.3</v>
      </c>
      <c r="I99">
        <f t="shared" si="1"/>
        <v>0.50118723362727224</v>
      </c>
      <c r="J99">
        <f t="shared" si="2"/>
        <v>3.1490522624728596</v>
      </c>
      <c r="K99" s="23"/>
      <c r="L99" t="str">
        <f t="shared" si="3"/>
        <v>24.9038071725338-4.90127343765419i</v>
      </c>
      <c r="M99">
        <f t="shared" si="4"/>
        <v>24.903807172533799</v>
      </c>
      <c r="N99">
        <f t="shared" si="5"/>
        <v>4.90127343765419</v>
      </c>
      <c r="O99" s="23"/>
      <c r="P99" t="s">
        <v>24</v>
      </c>
      <c r="Q99">
        <f t="shared" si="20"/>
        <v>10</v>
      </c>
      <c r="R99" t="str">
        <f t="shared" si="7"/>
        <v>9.99999900834708-0.00314905195019617i</v>
      </c>
      <c r="S99">
        <f t="shared" si="20"/>
        <v>30</v>
      </c>
      <c r="T99" t="str">
        <f t="shared" si="8"/>
        <v>-1.58777930096138i</v>
      </c>
      <c r="U99" t="s">
        <v>24</v>
      </c>
      <c r="V99" s="32">
        <f t="shared" si="19"/>
        <v>30</v>
      </c>
      <c r="W99" s="32" t="str">
        <f t="shared" si="19"/>
        <v>-1.58777930096138i</v>
      </c>
      <c r="X99" s="31" t="str">
        <f t="shared" si="9"/>
        <v>3.07362274643759+3.07362274643759i</v>
      </c>
      <c r="Y99" s="31" t="str">
        <f t="shared" si="10"/>
        <v>-10.7620081960401+0.735762671315565i</v>
      </c>
      <c r="Z99" s="31" t="str">
        <f t="shared" si="11"/>
        <v>-10.8081546812346+0.732621259833229i</v>
      </c>
      <c r="AA99" s="31" t="str">
        <f t="shared" si="12"/>
        <v>1.00424809481304+0.000582326361012215i</v>
      </c>
      <c r="AB99" s="31" t="str">
        <f t="shared" si="13"/>
        <v>1.00424809481304+0.000582326361012215i</v>
      </c>
      <c r="AC99" t="str">
        <f t="shared" si="14"/>
        <v>4.90380816418676-4.89812438570399i</v>
      </c>
      <c r="AD99" t="s">
        <v>24</v>
      </c>
      <c r="AE99" s="32">
        <f t="shared" si="21"/>
        <v>10</v>
      </c>
      <c r="AF99" s="32" t="str">
        <f t="shared" si="21"/>
        <v>9.99999900834708-0.00314905195019617i</v>
      </c>
      <c r="AG99" s="32" t="str">
        <f t="shared" si="16"/>
        <v>4.90380816418676-4.89812438570399i</v>
      </c>
      <c r="AH99" t="str">
        <f t="shared" si="17"/>
        <v>24.9038071725338-4.90127343765419i</v>
      </c>
      <c r="AI99" t="s">
        <v>24</v>
      </c>
    </row>
    <row r="100" spans="7:35" ht="1" customHeight="1">
      <c r="G100" s="23"/>
      <c r="H100">
        <f t="shared" si="18"/>
        <v>-0.4</v>
      </c>
      <c r="I100">
        <f t="shared" si="1"/>
        <v>0.3981071705534972</v>
      </c>
      <c r="J100">
        <f t="shared" si="2"/>
        <v>2.5013811247045714</v>
      </c>
      <c r="K100" s="23"/>
      <c r="L100" t="str">
        <f t="shared" si="3"/>
        <v>25.5405389432952-5.47678400312976i</v>
      </c>
      <c r="M100">
        <f t="shared" si="4"/>
        <v>25.5405389432952</v>
      </c>
      <c r="N100">
        <f t="shared" si="5"/>
        <v>5.4767840031297599</v>
      </c>
      <c r="O100" s="23"/>
      <c r="P100" t="s">
        <v>24</v>
      </c>
      <c r="Q100">
        <f t="shared" si="20"/>
        <v>10</v>
      </c>
      <c r="R100" t="str">
        <f t="shared" si="7"/>
        <v>9.99999937430929-0.00250138096819548i</v>
      </c>
      <c r="S100">
        <f t="shared" si="20"/>
        <v>30</v>
      </c>
      <c r="T100" t="str">
        <f t="shared" si="8"/>
        <v>-1.99889571030106i</v>
      </c>
      <c r="U100" t="s">
        <v>24</v>
      </c>
      <c r="V100" s="32">
        <f t="shared" ref="V100:W116" si="22">S100</f>
        <v>30</v>
      </c>
      <c r="W100" s="32" t="str">
        <f t="shared" si="22"/>
        <v>-1.99889571030106i</v>
      </c>
      <c r="X100" s="31" t="str">
        <f t="shared" si="9"/>
        <v>2.73936915623172+2.73936915623172i</v>
      </c>
      <c r="Y100" s="31" t="str">
        <f t="shared" si="10"/>
        <v>-7.09128545851838+3.04204387976008i</v>
      </c>
      <c r="Z100" s="31" t="str">
        <f t="shared" si="11"/>
        <v>-7.15074012465012+3.01675087510931i</v>
      </c>
      <c r="AA100" s="31" t="str">
        <f t="shared" si="12"/>
        <v>1.00578880572687+0.00605007455055603i</v>
      </c>
      <c r="AB100" s="31" t="str">
        <f t="shared" si="13"/>
        <v>1.00578880572687+0.00605007455055603i</v>
      </c>
      <c r="AC100" t="str">
        <f t="shared" si="14"/>
        <v>5.54053956898591-5.47428262216156i</v>
      </c>
      <c r="AD100" t="s">
        <v>24</v>
      </c>
      <c r="AE100" s="32">
        <f t="shared" si="21"/>
        <v>10</v>
      </c>
      <c r="AF100" s="32" t="str">
        <f t="shared" si="21"/>
        <v>9.99999937430929-0.00250138096819548i</v>
      </c>
      <c r="AG100" s="32" t="str">
        <f t="shared" si="16"/>
        <v>5.54053956898591-5.47428262216156i</v>
      </c>
      <c r="AH100" t="str">
        <f t="shared" si="17"/>
        <v>25.5405389432952-5.47678400312976i</v>
      </c>
      <c r="AI100" t="s">
        <v>24</v>
      </c>
    </row>
    <row r="101" spans="7:35" ht="1" customHeight="1">
      <c r="G101" s="23"/>
      <c r="H101">
        <f t="shared" si="18"/>
        <v>-0.5</v>
      </c>
      <c r="I101">
        <f t="shared" ref="I101:I116" si="23">10^H101</f>
        <v>0.31622776601683794</v>
      </c>
      <c r="J101">
        <f t="shared" ref="J101:J116" si="24">2*PI()*I101</f>
        <v>1.9869176531592203</v>
      </c>
      <c r="K101" s="23"/>
      <c r="L101" t="str">
        <f t="shared" ref="L101:L116" si="25">AH101</f>
        <v>26.2509381097541-6.06901028977163i</v>
      </c>
      <c r="M101">
        <f t="shared" ref="M101:M116" si="26">IMREAL(L101)</f>
        <v>26.250938109754099</v>
      </c>
      <c r="N101">
        <f t="shared" ref="N101:N116" si="27">ABS(IMAGINARY(L101))</f>
        <v>6.0690102897716303</v>
      </c>
      <c r="O101" s="23"/>
      <c r="P101" t="s">
        <v>24</v>
      </c>
      <c r="Q101">
        <f t="shared" ref="Q101:S116" si="28">Q$31</f>
        <v>10</v>
      </c>
      <c r="R101" t="str">
        <f t="shared" ref="R101:R116" si="29">IMDIV( R$31, COMPLEX( 1, $J101*R$33*R$31 ) )</f>
        <v>9.99999960521584-0.00198691757471886i</v>
      </c>
      <c r="S101">
        <f t="shared" si="28"/>
        <v>30</v>
      </c>
      <c r="T101" t="str">
        <f t="shared" ref="T101:T116" si="30">COMPLEX(0,-1/$J101/T$31)</f>
        <v>-2.51646060522435i</v>
      </c>
      <c r="U101" t="s">
        <v>24</v>
      </c>
      <c r="V101" s="32">
        <f t="shared" si="22"/>
        <v>30</v>
      </c>
      <c r="W101" s="32" t="str">
        <f t="shared" si="22"/>
        <v>-2.51646060522435i</v>
      </c>
      <c r="X101" s="31" t="str">
        <f t="shared" ref="X101:X116" si="31">IMPRODUCT(X$31,IMSQRT(IMDIV(V101,W101)))</f>
        <v>2.44146533038617+2.44146533038617i</v>
      </c>
      <c r="Y101" s="31" t="str">
        <f t="shared" ref="Y101:Y116" si="32">_xlfn.IMSINH(X101)</f>
        <v>-4.36021565734495+3.72958491692622i</v>
      </c>
      <c r="Z101" s="31" t="str">
        <f t="shared" ref="Z101:Z116" si="33">_xlfn.IMCOSH(X101)</f>
        <v>-4.42677520059869+3.67350809862222i</v>
      </c>
      <c r="AA101" s="31" t="str">
        <f t="shared" ref="AA101:AA116" si="34">IMDIV(Z101,Y101)</f>
        <v>1.00246256210225+0.0149674139781599i</v>
      </c>
      <c r="AB101" s="31" t="str">
        <f t="shared" ref="AB101:AB116" si="35">IF(ISERROR(AA101),1,AA101)</f>
        <v>1.00246256210225+0.0149674139781599i</v>
      </c>
      <c r="AC101" t="str">
        <f t="shared" ref="AC101:AC116" si="36">IMPRODUCT(IMSQRT(IMPRODUCT(V101,W101)),AB101)</f>
        <v>6.25093850453826-6.06702337219691i</v>
      </c>
      <c r="AD101" t="s">
        <v>24</v>
      </c>
      <c r="AE101" s="32">
        <f t="shared" ref="AE101:AF116" si="37">Q101</f>
        <v>10</v>
      </c>
      <c r="AF101" s="32" t="str">
        <f t="shared" si="37"/>
        <v>9.99999960521584-0.00198691757471886i</v>
      </c>
      <c r="AG101" s="32" t="str">
        <f t="shared" ref="AG101:AG116" si="38">AC101</f>
        <v>6.25093850453826-6.06702337219691i</v>
      </c>
      <c r="AH101" t="str">
        <f t="shared" ref="AH101:AH116" si="39">IMSUM(AE101,AF101,AG101)</f>
        <v>26.2509381097541-6.06901028977163i</v>
      </c>
      <c r="AI101" t="s">
        <v>24</v>
      </c>
    </row>
    <row r="102" spans="7:35" ht="1" customHeight="1">
      <c r="G102" s="23"/>
      <c r="H102">
        <f t="shared" ref="H102:H116" si="40">ROUND(H101-H$31,1)</f>
        <v>-0.6</v>
      </c>
      <c r="I102">
        <f t="shared" si="23"/>
        <v>0.25118864315095801</v>
      </c>
      <c r="J102">
        <f t="shared" si="24"/>
        <v>1.5782647919764756</v>
      </c>
      <c r="K102" s="23"/>
      <c r="L102" t="str">
        <f t="shared" si="25"/>
        <v>26.9938446880766-6.66608825501207i</v>
      </c>
      <c r="M102">
        <f t="shared" si="26"/>
        <v>26.993844688076599</v>
      </c>
      <c r="N102">
        <f t="shared" si="27"/>
        <v>6.6660882550120704</v>
      </c>
      <c r="O102" s="23"/>
      <c r="P102" t="s">
        <v>24</v>
      </c>
      <c r="Q102">
        <f t="shared" si="28"/>
        <v>10</v>
      </c>
      <c r="R102" t="str">
        <f t="shared" si="29"/>
        <v>9.99999975090803-0.00157826475266317i</v>
      </c>
      <c r="S102">
        <f t="shared" si="28"/>
        <v>30</v>
      </c>
      <c r="T102" t="str">
        <f t="shared" si="30"/>
        <v>-3.16803620369587i</v>
      </c>
      <c r="U102" t="s">
        <v>24</v>
      </c>
      <c r="V102" s="32">
        <f t="shared" si="22"/>
        <v>30</v>
      </c>
      <c r="W102" s="32" t="str">
        <f t="shared" si="22"/>
        <v>-3.16803620369587i</v>
      </c>
      <c r="X102" s="31" t="str">
        <f t="shared" si="31"/>
        <v>2.17595826612769+2.17595826612769i</v>
      </c>
      <c r="Y102" s="31" t="str">
        <f t="shared" si="32"/>
        <v>-2.47387651629941+3.66964405712812i</v>
      </c>
      <c r="Z102" s="31" t="str">
        <f t="shared" si="33"/>
        <v>-2.53844575273417+3.57630106782023i</v>
      </c>
      <c r="AA102" s="31" t="str">
        <f t="shared" si="34"/>
        <v>0.990667010201427+0.0238873033350577i</v>
      </c>
      <c r="AB102" s="31" t="str">
        <f t="shared" si="35"/>
        <v>0.990667010201427+0.0238873033350577i</v>
      </c>
      <c r="AC102" t="str">
        <f t="shared" si="36"/>
        <v>6.99384493716858-6.66450999025941i</v>
      </c>
      <c r="AD102" t="s">
        <v>24</v>
      </c>
      <c r="AE102" s="32">
        <f t="shared" si="37"/>
        <v>10</v>
      </c>
      <c r="AF102" s="32" t="str">
        <f t="shared" si="37"/>
        <v>9.99999975090803-0.00157826475266317i</v>
      </c>
      <c r="AG102" s="32" t="str">
        <f t="shared" si="38"/>
        <v>6.99384493716858-6.66450999025941i</v>
      </c>
      <c r="AH102" t="str">
        <f t="shared" si="39"/>
        <v>26.9938446880766-6.66608825501207i</v>
      </c>
      <c r="AI102" t="s">
        <v>24</v>
      </c>
    </row>
    <row r="103" spans="7:35" ht="1" customHeight="1">
      <c r="G103" s="23"/>
      <c r="H103">
        <f t="shared" si="40"/>
        <v>-0.7</v>
      </c>
      <c r="I103">
        <f t="shared" si="23"/>
        <v>0.19952623149688795</v>
      </c>
      <c r="J103">
        <f t="shared" si="24"/>
        <v>1.2536602861381592</v>
      </c>
      <c r="K103" s="23"/>
      <c r="L103" t="str">
        <f t="shared" si="25"/>
        <v>27.7070327711669-7.29123866951087i</v>
      </c>
      <c r="M103">
        <f t="shared" si="26"/>
        <v>27.707032771166901</v>
      </c>
      <c r="N103">
        <f t="shared" si="27"/>
        <v>7.2912386695108697</v>
      </c>
      <c r="O103" s="23"/>
      <c r="P103" t="s">
        <v>24</v>
      </c>
      <c r="Q103">
        <f t="shared" si="28"/>
        <v>10</v>
      </c>
      <c r="R103" t="str">
        <f t="shared" si="29"/>
        <v>9.99999984283359-0.00125366026643483i</v>
      </c>
      <c r="S103">
        <f t="shared" si="28"/>
        <v>30</v>
      </c>
      <c r="T103" t="str">
        <f t="shared" si="30"/>
        <v>-3.98832128231665i</v>
      </c>
      <c r="U103" t="s">
        <v>24</v>
      </c>
      <c r="V103" s="32">
        <f t="shared" si="22"/>
        <v>30</v>
      </c>
      <c r="W103" s="32" t="str">
        <f t="shared" si="22"/>
        <v>-3.98832128231665i</v>
      </c>
      <c r="X103" s="31" t="str">
        <f t="shared" si="31"/>
        <v>1.93932484602618+1.93932484602618i</v>
      </c>
      <c r="Y103" s="31" t="str">
        <f t="shared" si="32"/>
        <v>-1.22667351794953+3.31064714854843i</v>
      </c>
      <c r="Z103" s="31" t="str">
        <f t="shared" si="33"/>
        <v>-1.27847684335058+3.17650116661978i</v>
      </c>
      <c r="AA103" s="31" t="str">
        <f t="shared" si="34"/>
        <v>0.96946965008816+0.0269597130490849i</v>
      </c>
      <c r="AB103" s="31" t="str">
        <f t="shared" si="35"/>
        <v>0.96946965008816+0.0269597130490849i</v>
      </c>
      <c r="AC103" t="str">
        <f t="shared" si="36"/>
        <v>7.7070329283333-7.28998500924444i</v>
      </c>
      <c r="AD103" t="s">
        <v>24</v>
      </c>
      <c r="AE103" s="32">
        <f t="shared" si="37"/>
        <v>10</v>
      </c>
      <c r="AF103" s="32" t="str">
        <f t="shared" si="37"/>
        <v>9.99999984283359-0.00125366026643483i</v>
      </c>
      <c r="AG103" s="32" t="str">
        <f t="shared" si="38"/>
        <v>7.7070329283333-7.28998500924444i</v>
      </c>
      <c r="AH103" t="str">
        <f t="shared" si="39"/>
        <v>27.7070327711669-7.29123866951087i</v>
      </c>
      <c r="AI103" t="s">
        <v>24</v>
      </c>
    </row>
    <row r="104" spans="7:35" ht="1" customHeight="1">
      <c r="G104" s="23"/>
      <c r="H104">
        <f t="shared" si="40"/>
        <v>-0.8</v>
      </c>
      <c r="I104">
        <f t="shared" si="23"/>
        <v>0.15848931924611132</v>
      </c>
      <c r="J104">
        <f t="shared" si="24"/>
        <v>0.9958177620320614</v>
      </c>
      <c r="K104" s="23"/>
      <c r="L104" t="str">
        <f t="shared" si="25"/>
        <v>28.3317032948258-8.0128356478056i</v>
      </c>
      <c r="M104">
        <f t="shared" si="26"/>
        <v>28.3317032948258</v>
      </c>
      <c r="N104">
        <f t="shared" si="27"/>
        <v>8.0128356478056002</v>
      </c>
      <c r="O104" s="23"/>
      <c r="P104" t="s">
        <v>24</v>
      </c>
      <c r="Q104">
        <f t="shared" si="28"/>
        <v>10</v>
      </c>
      <c r="R104" t="str">
        <f t="shared" si="29"/>
        <v>9.9999999008347-0.000995817752157004i</v>
      </c>
      <c r="S104">
        <f t="shared" si="28"/>
        <v>30</v>
      </c>
      <c r="T104" t="str">
        <f t="shared" si="30"/>
        <v>-5.02099901270793i</v>
      </c>
      <c r="U104" t="s">
        <v>24</v>
      </c>
      <c r="V104" s="32">
        <f t="shared" si="22"/>
        <v>30</v>
      </c>
      <c r="W104" s="32" t="str">
        <f t="shared" si="22"/>
        <v>-5.02099901270793i</v>
      </c>
      <c r="X104" s="31" t="str">
        <f t="shared" si="31"/>
        <v>1.72842508836692+1.72842508836692i</v>
      </c>
      <c r="Y104" s="31" t="str">
        <f t="shared" si="32"/>
        <v>-0.428092519609485+2.86865933627188i</v>
      </c>
      <c r="Z104" s="31" t="str">
        <f t="shared" si="33"/>
        <v>-0.455965924283573+2.69329688418154i</v>
      </c>
      <c r="AA104" s="31" t="str">
        <f t="shared" si="34"/>
        <v>0.941619671374922+0.0184286736254754i</v>
      </c>
      <c r="AB104" s="31" t="str">
        <f t="shared" si="35"/>
        <v>0.941619671374922+0.0184286736254754i</v>
      </c>
      <c r="AC104" t="str">
        <f t="shared" si="36"/>
        <v>8.33170339399108-8.01183983005344i</v>
      </c>
      <c r="AD104" t="s">
        <v>24</v>
      </c>
      <c r="AE104" s="32">
        <f t="shared" si="37"/>
        <v>10</v>
      </c>
      <c r="AF104" s="32" t="str">
        <f t="shared" si="37"/>
        <v>9.9999999008347-0.000995817752157004i</v>
      </c>
      <c r="AG104" s="32" t="str">
        <f t="shared" si="38"/>
        <v>8.33170339399108-8.01183983005344i</v>
      </c>
      <c r="AH104" t="str">
        <f t="shared" si="39"/>
        <v>28.3317032948258-8.0128356478056i</v>
      </c>
      <c r="AI104" t="s">
        <v>24</v>
      </c>
    </row>
    <row r="105" spans="7:35" ht="1" customHeight="1">
      <c r="G105" s="23"/>
      <c r="H105">
        <f t="shared" si="40"/>
        <v>-0.9</v>
      </c>
      <c r="I105">
        <f t="shared" si="23"/>
        <v>0.12589254117941667</v>
      </c>
      <c r="J105">
        <f t="shared" si="24"/>
        <v>0.79100616502201182</v>
      </c>
      <c r="K105" s="23"/>
      <c r="L105" t="str">
        <f t="shared" si="25"/>
        <v>28.8341868902178-8.93412186391493i</v>
      </c>
      <c r="M105">
        <f t="shared" si="26"/>
        <v>28.834186890217801</v>
      </c>
      <c r="N105">
        <f t="shared" si="27"/>
        <v>8.93412186391493</v>
      </c>
      <c r="O105" s="23"/>
      <c r="P105" t="s">
        <v>24</v>
      </c>
      <c r="Q105">
        <f t="shared" si="28"/>
        <v>10</v>
      </c>
      <c r="R105" t="str">
        <f t="shared" si="29"/>
        <v>9.99999993743093-0.00079100616007276i</v>
      </c>
      <c r="S105">
        <f t="shared" si="28"/>
        <v>30</v>
      </c>
      <c r="T105" t="str">
        <f t="shared" si="30"/>
        <v>-6.32106324969144i</v>
      </c>
      <c r="U105" t="s">
        <v>24</v>
      </c>
      <c r="V105" s="32">
        <f t="shared" si="22"/>
        <v>30</v>
      </c>
      <c r="W105" s="32" t="str">
        <f t="shared" si="22"/>
        <v>-6.32106324969144i</v>
      </c>
      <c r="X105" s="31" t="str">
        <f t="shared" si="31"/>
        <v>1.54046048150092+1.54046048150092i</v>
      </c>
      <c r="Y105" s="31" t="str">
        <f t="shared" si="32"/>
        <v>0.0675241552318394+2.43938769408749i</v>
      </c>
      <c r="Z105" s="31" t="str">
        <f t="shared" si="33"/>
        <v>0.0740235961645588+2.22520387904453i</v>
      </c>
      <c r="AA105" s="31" t="str">
        <f t="shared" si="34"/>
        <v>0.912338634716774-0.00509090891949605i</v>
      </c>
      <c r="AB105" s="31" t="str">
        <f t="shared" si="35"/>
        <v>0.912338634716774-0.00509090891949605i</v>
      </c>
      <c r="AC105" t="str">
        <f t="shared" si="36"/>
        <v>8.83418695278687-8.93333085775486i</v>
      </c>
      <c r="AD105" t="s">
        <v>24</v>
      </c>
      <c r="AE105" s="32">
        <f t="shared" si="37"/>
        <v>10</v>
      </c>
      <c r="AF105" s="32" t="str">
        <f t="shared" si="37"/>
        <v>9.99999993743093-0.00079100616007276i</v>
      </c>
      <c r="AG105" s="32" t="str">
        <f t="shared" si="38"/>
        <v>8.83418695278687-8.93333085775486i</v>
      </c>
      <c r="AH105" t="str">
        <f t="shared" si="39"/>
        <v>28.8341868902178-8.93412186391493i</v>
      </c>
      <c r="AI105" t="s">
        <v>24</v>
      </c>
    </row>
    <row r="106" spans="7:35" ht="1" customHeight="1">
      <c r="G106" s="23"/>
      <c r="H106">
        <f t="shared" si="40"/>
        <v>-1</v>
      </c>
      <c r="I106">
        <f t="shared" si="23"/>
        <v>0.1</v>
      </c>
      <c r="J106">
        <f t="shared" si="24"/>
        <v>0.62831853071795862</v>
      </c>
      <c r="K106" s="23"/>
      <c r="L106" t="str">
        <f t="shared" si="25"/>
        <v>29.2106988953738-10.1746165706989i</v>
      </c>
      <c r="M106">
        <f t="shared" si="26"/>
        <v>29.210698895373799</v>
      </c>
      <c r="N106">
        <f t="shared" si="27"/>
        <v>10.1746165706989</v>
      </c>
      <c r="O106" s="23"/>
      <c r="P106" t="s">
        <v>24</v>
      </c>
      <c r="Q106">
        <f t="shared" si="28"/>
        <v>10</v>
      </c>
      <c r="R106" t="str">
        <f t="shared" si="29"/>
        <v>9.99999996052158-0.000628318528237457i</v>
      </c>
      <c r="S106">
        <f t="shared" si="28"/>
        <v>30</v>
      </c>
      <c r="T106" t="str">
        <f t="shared" si="30"/>
        <v>-7.95774715459477i</v>
      </c>
      <c r="U106" t="s">
        <v>24</v>
      </c>
      <c r="V106" s="32">
        <f t="shared" si="22"/>
        <v>30</v>
      </c>
      <c r="W106" s="32" t="str">
        <f t="shared" si="22"/>
        <v>-7.95774715459477i</v>
      </c>
      <c r="X106" s="31" t="str">
        <f t="shared" si="31"/>
        <v>1.37293684929565+1.37293684929565i</v>
      </c>
      <c r="Y106" s="31" t="str">
        <f t="shared" si="32"/>
        <v>0.363023770902398+2.05916883394654i</v>
      </c>
      <c r="Z106" s="31" t="str">
        <f t="shared" si="33"/>
        <v>0.412827355204924+1.81075024607538i</v>
      </c>
      <c r="AA106" s="31" t="str">
        <f t="shared" si="34"/>
        <v>0.887131711704438-0.0440845133426474i</v>
      </c>
      <c r="AB106" s="31" t="str">
        <f t="shared" si="35"/>
        <v>0.887131711704438-0.0440845133426474i</v>
      </c>
      <c r="AC106" t="str">
        <f t="shared" si="36"/>
        <v>9.21069893485224-10.1739882521707i</v>
      </c>
      <c r="AD106" t="s">
        <v>24</v>
      </c>
      <c r="AE106" s="32">
        <f t="shared" si="37"/>
        <v>10</v>
      </c>
      <c r="AF106" s="32" t="str">
        <f t="shared" si="37"/>
        <v>9.99999996052158-0.000628318528237457i</v>
      </c>
      <c r="AG106" s="32" t="str">
        <f t="shared" si="38"/>
        <v>9.21069893485224-10.1739882521707i</v>
      </c>
      <c r="AH106" t="str">
        <f t="shared" si="39"/>
        <v>29.2106988953738-10.1746165706989i</v>
      </c>
      <c r="AI106" t="s">
        <v>24</v>
      </c>
    </row>
    <row r="107" spans="7:35" ht="1" customHeight="1">
      <c r="G107" s="23"/>
      <c r="H107">
        <f t="shared" si="40"/>
        <v>-1.1000000000000001</v>
      </c>
      <c r="I107">
        <f t="shared" si="23"/>
        <v>7.9432823472428096E-2</v>
      </c>
      <c r="J107">
        <f t="shared" si="24"/>
        <v>0.49909114934974996</v>
      </c>
      <c r="K107" s="23"/>
      <c r="L107" t="str">
        <f t="shared" si="25"/>
        <v>29.4778749349956-11.8588962263526i</v>
      </c>
      <c r="M107">
        <f t="shared" si="26"/>
        <v>29.477874934995601</v>
      </c>
      <c r="N107">
        <f t="shared" si="27"/>
        <v>11.8588962263526</v>
      </c>
      <c r="O107" s="23"/>
      <c r="P107" t="s">
        <v>24</v>
      </c>
      <c r="Q107">
        <f t="shared" si="28"/>
        <v>10</v>
      </c>
      <c r="R107" t="str">
        <f t="shared" si="29"/>
        <v>9.9999999750908-0.000499091148106554i</v>
      </c>
      <c r="S107">
        <f t="shared" si="28"/>
        <v>30</v>
      </c>
      <c r="T107" t="str">
        <f t="shared" si="30"/>
        <v>-10.0182101135521i</v>
      </c>
      <c r="U107" t="s">
        <v>24</v>
      </c>
      <c r="V107" s="32">
        <f t="shared" si="22"/>
        <v>30</v>
      </c>
      <c r="W107" s="32" t="str">
        <f t="shared" si="22"/>
        <v>-10.0182101135521i</v>
      </c>
      <c r="X107" s="31" t="str">
        <f t="shared" si="31"/>
        <v>1.22363125493314+1.22363125493314i</v>
      </c>
      <c r="Y107" s="31" t="str">
        <f t="shared" si="32"/>
        <v>0.528271824214931+1.73665466945312i</v>
      </c>
      <c r="Z107" s="31" t="str">
        <f t="shared" si="33"/>
        <v>0.628354893697984+1.46004390108934i</v>
      </c>
      <c r="AA107" s="31" t="str">
        <f t="shared" si="34"/>
        <v>0.87025764664445-0.0970960445586038i</v>
      </c>
      <c r="AB107" s="31" t="str">
        <f t="shared" si="35"/>
        <v>0.87025764664445-0.0970960445586038i</v>
      </c>
      <c r="AC107" t="str">
        <f t="shared" si="36"/>
        <v>9.4778749599048-11.8583971352045i</v>
      </c>
      <c r="AD107" t="s">
        <v>24</v>
      </c>
      <c r="AE107" s="32">
        <f t="shared" si="37"/>
        <v>10</v>
      </c>
      <c r="AF107" s="32" t="str">
        <f t="shared" si="37"/>
        <v>9.9999999750908-0.000499091148106554i</v>
      </c>
      <c r="AG107" s="32" t="str">
        <f t="shared" si="38"/>
        <v>9.4778749599048-11.8583971352045i</v>
      </c>
      <c r="AH107" t="str">
        <f t="shared" si="39"/>
        <v>29.4778749349956-11.8588962263526i</v>
      </c>
      <c r="AI107" t="s">
        <v>24</v>
      </c>
    </row>
    <row r="108" spans="7:35" ht="1" customHeight="1">
      <c r="G108" s="23"/>
      <c r="H108">
        <f t="shared" si="40"/>
        <v>-1.2</v>
      </c>
      <c r="I108">
        <f t="shared" si="23"/>
        <v>6.3095734448019317E-2</v>
      </c>
      <c r="J108">
        <f t="shared" si="24"/>
        <v>0.39644219162949984</v>
      </c>
      <c r="K108" s="23"/>
      <c r="L108" t="str">
        <f t="shared" si="25"/>
        <v>29.6601673843618-14.1175674087585i</v>
      </c>
      <c r="M108">
        <f t="shared" si="26"/>
        <v>29.660167384361799</v>
      </c>
      <c r="N108">
        <f t="shared" si="27"/>
        <v>14.1175674087585</v>
      </c>
      <c r="O108" s="23"/>
      <c r="P108" t="s">
        <v>24</v>
      </c>
      <c r="Q108">
        <f t="shared" si="28"/>
        <v>10</v>
      </c>
      <c r="R108" t="str">
        <f t="shared" si="29"/>
        <v>9.99999998428336-0.000396442191006426i</v>
      </c>
      <c r="S108">
        <f t="shared" si="28"/>
        <v>30</v>
      </c>
      <c r="T108" t="str">
        <f t="shared" si="30"/>
        <v>-12.612179292644i</v>
      </c>
      <c r="U108" t="s">
        <v>24</v>
      </c>
      <c r="V108" s="32">
        <f t="shared" si="22"/>
        <v>30</v>
      </c>
      <c r="W108" s="32" t="str">
        <f t="shared" si="22"/>
        <v>-12.612179292644i</v>
      </c>
      <c r="X108" s="31" t="str">
        <f t="shared" si="31"/>
        <v>1.09056250388894+1.09056250388894i</v>
      </c>
      <c r="Y108" s="31" t="str">
        <f t="shared" si="32"/>
        <v>0.609803820219216+1.46867366346015i</v>
      </c>
      <c r="Z108" s="31" t="str">
        <f t="shared" si="33"/>
        <v>0.765043974696827+1.1706553351894i</v>
      </c>
      <c r="AA108" s="31" t="str">
        <f t="shared" si="34"/>
        <v>0.86435578883146-0.162021365643741i</v>
      </c>
      <c r="AB108" s="31" t="str">
        <f t="shared" si="35"/>
        <v>0.86435578883146-0.162021365643741i</v>
      </c>
      <c r="AC108" t="str">
        <f t="shared" si="36"/>
        <v>9.66016740007841-14.1171709665675i</v>
      </c>
      <c r="AD108" t="s">
        <v>24</v>
      </c>
      <c r="AE108" s="32">
        <f t="shared" si="37"/>
        <v>10</v>
      </c>
      <c r="AF108" s="32" t="str">
        <f t="shared" si="37"/>
        <v>9.99999998428336-0.000396442191006426i</v>
      </c>
      <c r="AG108" s="32" t="str">
        <f t="shared" si="38"/>
        <v>9.66016740007841-14.1171709665675i</v>
      </c>
      <c r="AH108" t="str">
        <f t="shared" si="39"/>
        <v>29.6601673843618-14.1175674087585i</v>
      </c>
      <c r="AI108" t="s">
        <v>24</v>
      </c>
    </row>
    <row r="109" spans="7:35" ht="1" customHeight="1">
      <c r="G109" s="23"/>
      <c r="H109">
        <f t="shared" si="40"/>
        <v>-1.3</v>
      </c>
      <c r="I109">
        <f t="shared" si="23"/>
        <v>5.0118723362727206E-2</v>
      </c>
      <c r="J109">
        <f t="shared" si="24"/>
        <v>0.31490522624728584</v>
      </c>
      <c r="K109" s="23"/>
      <c r="L109" t="str">
        <f t="shared" si="25"/>
        <v>29.7812212635897-17.0964105965805i</v>
      </c>
      <c r="M109">
        <f t="shared" si="26"/>
        <v>29.7812212635897</v>
      </c>
      <c r="N109">
        <f t="shared" si="27"/>
        <v>17.096410596580501</v>
      </c>
      <c r="O109" s="23"/>
      <c r="P109" t="s">
        <v>24</v>
      </c>
      <c r="Q109">
        <f t="shared" si="28"/>
        <v>10</v>
      </c>
      <c r="R109" t="str">
        <f t="shared" si="29"/>
        <v>9.99999999008347-0.000314905225935009i</v>
      </c>
      <c r="S109">
        <f t="shared" si="28"/>
        <v>30</v>
      </c>
      <c r="T109" t="str">
        <f t="shared" si="30"/>
        <v>-15.8777930096138i</v>
      </c>
      <c r="U109" t="s">
        <v>24</v>
      </c>
      <c r="V109" s="32">
        <f t="shared" si="22"/>
        <v>30</v>
      </c>
      <c r="W109" s="32" t="str">
        <f t="shared" si="22"/>
        <v>-15.8777930096138i</v>
      </c>
      <c r="X109" s="31" t="str">
        <f t="shared" si="31"/>
        <v>0.971964854684497+0.971964854684497i</v>
      </c>
      <c r="Y109" s="31" t="str">
        <f t="shared" si="32"/>
        <v>0.638306836969617+1.24786001737087i</v>
      </c>
      <c r="Z109" s="31" t="str">
        <f t="shared" si="33"/>
        <v>0.851568037794373+0.935354012031609i</v>
      </c>
      <c r="AA109" s="31" t="str">
        <f t="shared" si="34"/>
        <v>0.870793582602007-0.236993361685978i</v>
      </c>
      <c r="AB109" s="31" t="str">
        <f t="shared" si="35"/>
        <v>0.870793582602007-0.236993361685978i</v>
      </c>
      <c r="AC109" t="str">
        <f t="shared" si="36"/>
        <v>9.78122127350627-17.0960956913546i</v>
      </c>
      <c r="AD109" t="s">
        <v>24</v>
      </c>
      <c r="AE109" s="32">
        <f t="shared" si="37"/>
        <v>10</v>
      </c>
      <c r="AF109" s="32" t="str">
        <f t="shared" si="37"/>
        <v>9.99999999008347-0.000314905225935009i</v>
      </c>
      <c r="AG109" s="32" t="str">
        <f t="shared" si="38"/>
        <v>9.78122127350627-17.0960956913546i</v>
      </c>
      <c r="AH109" t="str">
        <f t="shared" si="39"/>
        <v>29.7812212635897-17.0964105965805i</v>
      </c>
      <c r="AI109" t="s">
        <v>24</v>
      </c>
    </row>
    <row r="110" spans="7:35" ht="1" customHeight="1">
      <c r="G110" s="23"/>
      <c r="H110">
        <f t="shared" si="40"/>
        <v>-1.4</v>
      </c>
      <c r="I110">
        <f t="shared" si="23"/>
        <v>3.9810717055349727E-2</v>
      </c>
      <c r="J110">
        <f t="shared" si="24"/>
        <v>0.25013811247045714</v>
      </c>
      <c r="K110" s="23"/>
      <c r="L110" t="str">
        <f t="shared" si="25"/>
        <v>29.86016542349-20.9687788546973i</v>
      </c>
      <c r="M110">
        <f t="shared" si="26"/>
        <v>29.860165423489999</v>
      </c>
      <c r="N110">
        <f t="shared" si="27"/>
        <v>20.968778854697302</v>
      </c>
      <c r="O110" s="23"/>
      <c r="P110" t="s">
        <v>24</v>
      </c>
      <c r="Q110">
        <f t="shared" si="28"/>
        <v>10</v>
      </c>
      <c r="R110" t="str">
        <f t="shared" si="29"/>
        <v>9.99999999374309-0.000250138112313948i</v>
      </c>
      <c r="S110">
        <f t="shared" si="28"/>
        <v>30</v>
      </c>
      <c r="T110" t="str">
        <f t="shared" si="30"/>
        <v>-19.9889571030106i</v>
      </c>
      <c r="U110" t="s">
        <v>24</v>
      </c>
      <c r="V110" s="32">
        <f t="shared" si="22"/>
        <v>30</v>
      </c>
      <c r="W110" s="32" t="str">
        <f t="shared" si="22"/>
        <v>-19.9889571030106i</v>
      </c>
      <c r="X110" s="31" t="str">
        <f t="shared" si="31"/>
        <v>0.866264588570588+0.866264588570588i</v>
      </c>
      <c r="Y110" s="31" t="str">
        <f t="shared" si="32"/>
        <v>0.633911382095648+1.06612119108219i</v>
      </c>
      <c r="Z110" s="31" t="str">
        <f t="shared" si="33"/>
        <v>0.906272198900752+0.745721162516183i</v>
      </c>
      <c r="AA110" s="31" t="str">
        <f t="shared" si="34"/>
        <v>0.890193535028023-0.320759391745515i</v>
      </c>
      <c r="AB110" s="31" t="str">
        <f t="shared" si="35"/>
        <v>0.890193535028023-0.320759391745515i</v>
      </c>
      <c r="AC110" t="str">
        <f t="shared" si="36"/>
        <v>9.86016542974688-20.968528716585i</v>
      </c>
      <c r="AD110" t="s">
        <v>24</v>
      </c>
      <c r="AE110" s="32">
        <f t="shared" si="37"/>
        <v>10</v>
      </c>
      <c r="AF110" s="32" t="str">
        <f t="shared" si="37"/>
        <v>9.99999999374309-0.000250138112313948i</v>
      </c>
      <c r="AG110" s="32" t="str">
        <f t="shared" si="38"/>
        <v>9.86016542974688-20.968528716585i</v>
      </c>
      <c r="AH110" t="str">
        <f t="shared" si="39"/>
        <v>29.86016542349-20.9687788546973i</v>
      </c>
      <c r="AI110" t="s">
        <v>24</v>
      </c>
    </row>
    <row r="111" spans="7:35" ht="1" customHeight="1">
      <c r="G111" s="23"/>
      <c r="H111">
        <f t="shared" si="40"/>
        <v>-1.5</v>
      </c>
      <c r="I111">
        <f t="shared" si="23"/>
        <v>3.1622776601683784E-2</v>
      </c>
      <c r="J111">
        <f t="shared" si="24"/>
        <v>0.19869176531592195</v>
      </c>
      <c r="K111" s="23"/>
      <c r="L111" t="str">
        <f t="shared" si="25"/>
        <v>29.9110404160914-25.9489683778131i</v>
      </c>
      <c r="M111">
        <f t="shared" si="26"/>
        <v>29.911040416091399</v>
      </c>
      <c r="N111">
        <f t="shared" si="27"/>
        <v>25.948968377813099</v>
      </c>
      <c r="O111" s="23"/>
      <c r="P111" t="s">
        <v>24</v>
      </c>
      <c r="Q111">
        <f t="shared" si="28"/>
        <v>10</v>
      </c>
      <c r="R111" t="str">
        <f t="shared" si="29"/>
        <v>9.99999999605216-0.000198691765237482i</v>
      </c>
      <c r="S111">
        <f t="shared" si="28"/>
        <v>30</v>
      </c>
      <c r="T111" t="str">
        <f t="shared" si="30"/>
        <v>-25.1646060522435i</v>
      </c>
      <c r="U111" t="s">
        <v>24</v>
      </c>
      <c r="V111" s="32">
        <f t="shared" si="22"/>
        <v>30</v>
      </c>
      <c r="W111" s="32" t="str">
        <f t="shared" si="22"/>
        <v>-25.1646060522435i</v>
      </c>
      <c r="X111" s="31" t="str">
        <f t="shared" si="31"/>
        <v>0.77205912723558+0.77205912723558i</v>
      </c>
      <c r="Y111" s="31" t="str">
        <f t="shared" si="32"/>
        <v>0.609777230484741+0.91606181461361i</v>
      </c>
      <c r="Z111" s="31" t="str">
        <f t="shared" si="33"/>
        <v>0.940832463704544+0.593722748541692i</v>
      </c>
      <c r="AA111" s="31" t="str">
        <f t="shared" si="34"/>
        <v>0.922863123111311-0.412735841998509i</v>
      </c>
      <c r="AB111" s="31" t="str">
        <f t="shared" si="35"/>
        <v>0.922863123111311-0.412735841998509i</v>
      </c>
      <c r="AC111" t="str">
        <f t="shared" si="36"/>
        <v>9.91104042003919-25.9487696860479i</v>
      </c>
      <c r="AD111" t="s">
        <v>24</v>
      </c>
      <c r="AE111" s="32">
        <f t="shared" si="37"/>
        <v>10</v>
      </c>
      <c r="AF111" s="32" t="str">
        <f t="shared" si="37"/>
        <v>9.99999999605216-0.000198691765237482i</v>
      </c>
      <c r="AG111" s="32" t="str">
        <f t="shared" si="38"/>
        <v>9.91104042003919-25.9487696860479i</v>
      </c>
      <c r="AH111" t="str">
        <f t="shared" si="39"/>
        <v>29.9110404160914-25.9489683778131i</v>
      </c>
      <c r="AI111" t="s">
        <v>24</v>
      </c>
    </row>
    <row r="112" spans="7:35" ht="1" customHeight="1">
      <c r="G112" s="23"/>
      <c r="H112">
        <f t="shared" si="40"/>
        <v>-1.6</v>
      </c>
      <c r="I112">
        <f t="shared" si="23"/>
        <v>2.511886431509578E-2</v>
      </c>
      <c r="J112">
        <f t="shared" si="24"/>
        <v>0.15782647919764742</v>
      </c>
      <c r="K112" s="23"/>
      <c r="L112" t="str">
        <f t="shared" si="25"/>
        <v>29.9435757027386-32.3064832339121i</v>
      </c>
      <c r="M112">
        <f t="shared" si="26"/>
        <v>29.943575702738599</v>
      </c>
      <c r="N112">
        <f t="shared" si="27"/>
        <v>32.306483233912097</v>
      </c>
      <c r="O112" s="23"/>
      <c r="P112" t="s">
        <v>24</v>
      </c>
      <c r="Q112">
        <f t="shared" si="28"/>
        <v>10</v>
      </c>
      <c r="R112" t="str">
        <f t="shared" si="29"/>
        <v>9.99999999750908-0.000157826479158334i</v>
      </c>
      <c r="S112">
        <f t="shared" si="28"/>
        <v>30</v>
      </c>
      <c r="T112" t="str">
        <f t="shared" si="30"/>
        <v>-31.6803620369587i</v>
      </c>
      <c r="U112" t="s">
        <v>24</v>
      </c>
      <c r="V112" s="32">
        <f t="shared" si="22"/>
        <v>30</v>
      </c>
      <c r="W112" s="32" t="str">
        <f t="shared" si="22"/>
        <v>-31.6803620369587i</v>
      </c>
      <c r="X112" s="31" t="str">
        <f t="shared" si="31"/>
        <v>0.688098421443431+0.688098421443431i</v>
      </c>
      <c r="Y112" s="31" t="str">
        <f t="shared" si="32"/>
        <v>0.574473722669088+0.791442181949901i</v>
      </c>
      <c r="Z112" s="31" t="str">
        <f t="shared" si="33"/>
        <v>0.962656145808954+0.472300248143158i</v>
      </c>
      <c r="AA112" s="31" t="str">
        <f t="shared" si="34"/>
        <v>0.969069675392134-0.512925758974023i</v>
      </c>
      <c r="AB112" s="31" t="str">
        <f t="shared" si="35"/>
        <v>0.969069675392134-0.512925758974023i</v>
      </c>
      <c r="AC112" t="str">
        <f t="shared" si="36"/>
        <v>9.94357570522949-32.3063254074329i</v>
      </c>
      <c r="AD112" t="s">
        <v>24</v>
      </c>
      <c r="AE112" s="32">
        <f t="shared" si="37"/>
        <v>10</v>
      </c>
      <c r="AF112" s="32" t="str">
        <f t="shared" si="37"/>
        <v>9.99999999750908-0.000157826479158334i</v>
      </c>
      <c r="AG112" s="32" t="str">
        <f t="shared" si="38"/>
        <v>9.94357570522949-32.3063254074329i</v>
      </c>
      <c r="AH112" t="str">
        <f t="shared" si="39"/>
        <v>29.9435757027386-32.3064832339121i</v>
      </c>
      <c r="AI112" t="s">
        <v>24</v>
      </c>
    </row>
    <row r="113" spans="7:35" ht="1" customHeight="1">
      <c r="G113" s="23"/>
      <c r="H113">
        <f t="shared" si="40"/>
        <v>-1.7</v>
      </c>
      <c r="I113">
        <f t="shared" si="23"/>
        <v>1.9952623149688792E-2</v>
      </c>
      <c r="J113">
        <f t="shared" si="24"/>
        <v>0.12536602861381591</v>
      </c>
      <c r="K113" s="23"/>
      <c r="L113" t="str">
        <f t="shared" si="25"/>
        <v>29.9642803720763-40.3821156781917i</v>
      </c>
      <c r="M113">
        <f t="shared" si="26"/>
        <v>29.964280372076299</v>
      </c>
      <c r="N113">
        <f t="shared" si="27"/>
        <v>40.382115678191703</v>
      </c>
      <c r="O113" s="23"/>
      <c r="P113" t="s">
        <v>24</v>
      </c>
      <c r="Q113">
        <f t="shared" si="28"/>
        <v>10</v>
      </c>
      <c r="R113" t="str">
        <f t="shared" si="29"/>
        <v>9.99999999842833-0.000125366028594113i</v>
      </c>
      <c r="S113">
        <f t="shared" si="28"/>
        <v>30</v>
      </c>
      <c r="T113" t="str">
        <f t="shared" si="30"/>
        <v>-39.8832128231665i</v>
      </c>
      <c r="U113" t="s">
        <v>24</v>
      </c>
      <c r="V113" s="32">
        <f t="shared" si="22"/>
        <v>30</v>
      </c>
      <c r="W113" s="32" t="str">
        <f t="shared" si="22"/>
        <v>-39.8832128231665i</v>
      </c>
      <c r="X113" s="31" t="str">
        <f t="shared" si="31"/>
        <v>0.613268363639808+0.613268363639808i</v>
      </c>
      <c r="Y113" s="31" t="str">
        <f t="shared" si="32"/>
        <v>0.533546112201378+0.687208585806509i</v>
      </c>
      <c r="Z113" s="31" t="str">
        <f t="shared" si="33"/>
        <v>0.976432977623681+0.375507052333274i</v>
      </c>
      <c r="AA113" s="31" t="str">
        <f t="shared" si="34"/>
        <v>1.02919250129514-0.621807306655449i</v>
      </c>
      <c r="AB113" s="31" t="str">
        <f t="shared" si="35"/>
        <v>1.02919250129514-0.621807306655449i</v>
      </c>
      <c r="AC113" t="str">
        <f t="shared" si="36"/>
        <v>9.96428037364799-40.3819903121631i</v>
      </c>
      <c r="AD113" t="s">
        <v>24</v>
      </c>
      <c r="AE113" s="32">
        <f t="shared" si="37"/>
        <v>10</v>
      </c>
      <c r="AF113" s="32" t="str">
        <f t="shared" si="37"/>
        <v>9.99999999842833-0.000125366028594113i</v>
      </c>
      <c r="AG113" s="32" t="str">
        <f t="shared" si="38"/>
        <v>9.96428037364799-40.3819903121631i</v>
      </c>
      <c r="AH113" t="str">
        <f t="shared" si="39"/>
        <v>29.9642803720763-40.3821156781917i</v>
      </c>
      <c r="AI113" t="s">
        <v>24</v>
      </c>
    </row>
    <row r="114" spans="7:35" ht="18" customHeight="1">
      <c r="G114" s="23"/>
      <c r="H114">
        <f t="shared" si="40"/>
        <v>-1.8</v>
      </c>
      <c r="I114">
        <f t="shared" si="23"/>
        <v>1.5848931924611124E-2</v>
      </c>
      <c r="J114">
        <f t="shared" si="24"/>
        <v>9.9581776203206102E-2</v>
      </c>
      <c r="K114" s="23"/>
      <c r="L114" t="str">
        <f t="shared" si="25"/>
        <v>29.9774150813197-50.6070674465238i</v>
      </c>
      <c r="M114">
        <f t="shared" si="26"/>
        <v>29.977415081319698</v>
      </c>
      <c r="N114">
        <f t="shared" si="27"/>
        <v>50.6070674465238</v>
      </c>
      <c r="O114" s="23"/>
      <c r="P114" t="s">
        <v>24</v>
      </c>
      <c r="Q114">
        <f t="shared" si="28"/>
        <v>10</v>
      </c>
      <c r="R114" t="str">
        <f t="shared" si="29"/>
        <v>9.99999999900835-0.000099581776193331i</v>
      </c>
      <c r="S114">
        <f t="shared" si="28"/>
        <v>30</v>
      </c>
      <c r="T114" t="str">
        <f t="shared" si="30"/>
        <v>-50.2099901270793i</v>
      </c>
      <c r="U114" t="s">
        <v>24</v>
      </c>
      <c r="V114" s="32">
        <f t="shared" si="22"/>
        <v>30</v>
      </c>
      <c r="W114" s="32" t="str">
        <f t="shared" si="22"/>
        <v>-50.2099901270793i</v>
      </c>
      <c r="X114" s="31" t="str">
        <f t="shared" si="31"/>
        <v>0.546576004421726+0.546576004421726i</v>
      </c>
      <c r="Y114" s="31" t="str">
        <f t="shared" si="32"/>
        <v>0.490544276767359+0.599356033532368i</v>
      </c>
      <c r="Z114" s="31" t="str">
        <f t="shared" si="33"/>
        <v>0.985128365527811+0.298449097887628i</v>
      </c>
      <c r="AA114" s="31" t="str">
        <f t="shared" si="34"/>
        <v>1.10379899871864-0.740237954042188i</v>
      </c>
      <c r="AB114" s="31" t="str">
        <f t="shared" si="35"/>
        <v>1.10379899871864-0.740237954042188i</v>
      </c>
      <c r="AC114" t="str">
        <f t="shared" si="36"/>
        <v>9.97741508231131-50.6069678647476i</v>
      </c>
      <c r="AD114" t="s">
        <v>24</v>
      </c>
      <c r="AE114" s="32">
        <f t="shared" si="37"/>
        <v>10</v>
      </c>
      <c r="AF114" s="32" t="str">
        <f t="shared" si="37"/>
        <v>9.99999999900835-0.000099581776193331i</v>
      </c>
      <c r="AG114" s="32" t="str">
        <f t="shared" si="38"/>
        <v>9.97741508231131-50.6069678647476i</v>
      </c>
      <c r="AH114" t="str">
        <f t="shared" si="39"/>
        <v>29.9774150813197-50.6070674465238i</v>
      </c>
      <c r="AI114" t="s">
        <v>24</v>
      </c>
    </row>
    <row r="115" spans="7:35" ht="18" customHeight="1">
      <c r="G115" s="23"/>
      <c r="H115">
        <f t="shared" si="40"/>
        <v>-1.9</v>
      </c>
      <c r="I115">
        <f t="shared" si="23"/>
        <v>1.2589254117941664E-2</v>
      </c>
      <c r="J115">
        <f t="shared" si="24"/>
        <v>7.9100616502201168E-2</v>
      </c>
      <c r="K115" s="23"/>
      <c r="L115" t="str">
        <f t="shared" si="25"/>
        <v>29.9857309607845-63.5264368688765i</v>
      </c>
      <c r="M115">
        <f t="shared" si="26"/>
        <v>29.985730960784501</v>
      </c>
      <c r="N115">
        <f t="shared" si="27"/>
        <v>63.526436868876502</v>
      </c>
      <c r="O115" s="23"/>
      <c r="P115" t="s">
        <v>24</v>
      </c>
      <c r="Q115">
        <f t="shared" si="28"/>
        <v>10</v>
      </c>
      <c r="R115" t="str">
        <f t="shared" si="29"/>
        <v>9.99999999937431-0.000079100616497252i</v>
      </c>
      <c r="S115">
        <f t="shared" si="28"/>
        <v>30</v>
      </c>
      <c r="T115" t="str">
        <f t="shared" si="30"/>
        <v>-63.2106324969144i</v>
      </c>
      <c r="U115" t="s">
        <v>24</v>
      </c>
      <c r="V115" s="32">
        <f t="shared" si="22"/>
        <v>30</v>
      </c>
      <c r="W115" s="32" t="str">
        <f t="shared" si="22"/>
        <v>-63.2106324969144i</v>
      </c>
      <c r="X115" s="31" t="str">
        <f t="shared" si="31"/>
        <v>0.487136376702257+0.487136376702257i</v>
      </c>
      <c r="Y115" s="31" t="str">
        <f t="shared" si="32"/>
        <v>0.447699599310227+0.524744509954436i</v>
      </c>
      <c r="Z115" s="31" t="str">
        <f t="shared" si="33"/>
        <v>0.990615897036837+0.237153378569399i</v>
      </c>
      <c r="AA115" s="31" t="str">
        <f t="shared" si="34"/>
        <v>1.19368041825288-0.86938623163522i</v>
      </c>
      <c r="AB115" s="31" t="str">
        <f t="shared" si="35"/>
        <v>1.19368041825288-0.86938623163522i</v>
      </c>
      <c r="AC115" t="str">
        <f t="shared" si="36"/>
        <v>9.98573096141016-63.52635776826i</v>
      </c>
      <c r="AD115" t="s">
        <v>24</v>
      </c>
      <c r="AE115" s="32">
        <f t="shared" si="37"/>
        <v>10</v>
      </c>
      <c r="AF115" s="32" t="str">
        <f t="shared" si="37"/>
        <v>9.99999999937431-0.000079100616497252i</v>
      </c>
      <c r="AG115" s="32" t="str">
        <f t="shared" si="38"/>
        <v>9.98573096141016-63.52635776826i</v>
      </c>
      <c r="AH115" t="str">
        <f t="shared" si="39"/>
        <v>29.9857309607845-63.5264368688765i</v>
      </c>
      <c r="AI115" t="s">
        <v>24</v>
      </c>
    </row>
    <row r="116" spans="7:35" ht="18" customHeight="1">
      <c r="G116" s="23"/>
      <c r="H116">
        <f t="shared" si="40"/>
        <v>-2</v>
      </c>
      <c r="I116">
        <f t="shared" si="23"/>
        <v>0.01</v>
      </c>
      <c r="J116">
        <f t="shared" si="24"/>
        <v>6.2831853071795868E-2</v>
      </c>
      <c r="K116" s="23"/>
      <c r="L116" t="str">
        <f t="shared" si="25"/>
        <v>29.9909892965847-79.8285221006597i</v>
      </c>
      <c r="M116">
        <f t="shared" si="26"/>
        <v>29.990989296584701</v>
      </c>
      <c r="N116">
        <f t="shared" si="27"/>
        <v>79.828522100659697</v>
      </c>
      <c r="O116" s="23"/>
      <c r="P116" t="s">
        <v>24</v>
      </c>
      <c r="Q116">
        <f t="shared" si="28"/>
        <v>10</v>
      </c>
      <c r="R116" t="str">
        <f t="shared" si="29"/>
        <v>9.99999999960522-0.0000628318530693154i</v>
      </c>
      <c r="S116">
        <f t="shared" si="28"/>
        <v>30</v>
      </c>
      <c r="T116" t="str">
        <f t="shared" si="30"/>
        <v>-79.5774715459477i</v>
      </c>
      <c r="U116" t="s">
        <v>24</v>
      </c>
      <c r="V116" s="32">
        <f t="shared" si="22"/>
        <v>30</v>
      </c>
      <c r="W116" s="32" t="str">
        <f t="shared" si="22"/>
        <v>-79.5774715459477i</v>
      </c>
      <c r="X116" s="31" t="str">
        <f t="shared" si="31"/>
        <v>0.434160752734961+0.43416075273496i</v>
      </c>
      <c r="Y116" s="31" t="str">
        <f t="shared" si="32"/>
        <v>0.406372068250729+0.460921086781364i</v>
      </c>
      <c r="Z116" s="31" t="str">
        <f t="shared" si="33"/>
        <v>0.994078738314393+0.188421146249763i</v>
      </c>
      <c r="AA116" s="31" t="str">
        <f t="shared" si="34"/>
        <v>1.29986931331869-1.01068961773579i</v>
      </c>
      <c r="AB116" s="31" t="str">
        <f t="shared" si="35"/>
        <v>1.29986931331869-1.01068961773579i</v>
      </c>
      <c r="AC116" t="str">
        <f t="shared" si="36"/>
        <v>9.99098929697949-79.8284592688066i</v>
      </c>
      <c r="AD116" t="s">
        <v>24</v>
      </c>
      <c r="AE116" s="32">
        <f t="shared" si="37"/>
        <v>10</v>
      </c>
      <c r="AF116" s="32" t="str">
        <f t="shared" si="37"/>
        <v>9.99999999960522-0.0000628318530693154i</v>
      </c>
      <c r="AG116" s="32" t="str">
        <f t="shared" si="38"/>
        <v>9.99098929697949-79.8284592688066i</v>
      </c>
      <c r="AH116" t="str">
        <f t="shared" si="39"/>
        <v>29.9909892965847-79.8285221006597i</v>
      </c>
      <c r="AI116" t="s">
        <v>24</v>
      </c>
    </row>
  </sheetData>
  <phoneticPr fontId="1"/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4028-BDF1-435E-BEB5-36DF29C84807}">
  <sheetPr codeName="Sheet4"/>
  <dimension ref="A15:AL116"/>
  <sheetViews>
    <sheetView zoomScaleNormal="100" workbookViewId="0"/>
  </sheetViews>
  <sheetFormatPr defaultRowHeight="18"/>
  <cols>
    <col min="1" max="6" width="9" customWidth="1"/>
    <col min="7" max="7" width="3.33203125" customWidth="1"/>
    <col min="8" max="10" width="9" customWidth="1"/>
    <col min="11" max="11" width="3.33203125" customWidth="1"/>
    <col min="12" max="14" width="9" customWidth="1"/>
    <col min="15" max="16" width="3.33203125" customWidth="1"/>
    <col min="17" max="21" width="9" customWidth="1"/>
    <col min="22" max="22" width="3.33203125" customWidth="1"/>
    <col min="23" max="30" width="9" customWidth="1"/>
    <col min="31" max="31" width="3.33203125" customWidth="1"/>
    <col min="32" max="36" width="9" customWidth="1"/>
    <col min="37" max="37" width="3.33203125" customWidth="1"/>
    <col min="38" max="38" width="9" customWidth="1"/>
  </cols>
  <sheetData>
    <row r="15" spans="35:35" ht="18" customHeight="1">
      <c r="AI15" s="43" t="s">
        <v>91</v>
      </c>
    </row>
    <row r="16" spans="35:35" ht="18" customHeight="1">
      <c r="AI16" s="43" t="s">
        <v>90</v>
      </c>
    </row>
    <row r="19" spans="1:38">
      <c r="Z19" t="s">
        <v>96</v>
      </c>
    </row>
    <row r="24" spans="1:38">
      <c r="H24" s="3" t="s">
        <v>28</v>
      </c>
      <c r="I24" s="3"/>
      <c r="J24" s="3"/>
      <c r="K24" s="3"/>
      <c r="L24" s="3"/>
      <c r="M24" s="3"/>
      <c r="N24" s="3"/>
      <c r="P24" s="4" t="s">
        <v>26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6" spans="1:38"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ht="20.149999999999999" customHeight="1">
      <c r="A27" t="s">
        <v>87</v>
      </c>
      <c r="G27" s="23"/>
      <c r="H27" s="2" t="s">
        <v>83</v>
      </c>
      <c r="K27" s="7"/>
      <c r="L27" t="s">
        <v>67</v>
      </c>
      <c r="M27" s="2"/>
      <c r="N27" s="2"/>
      <c r="O27" s="23"/>
      <c r="P27" t="s">
        <v>24</v>
      </c>
      <c r="Q27" s="37" t="s">
        <v>97</v>
      </c>
      <c r="R27" s="8" t="s">
        <v>40</v>
      </c>
      <c r="S27" s="8" t="s">
        <v>74</v>
      </c>
      <c r="T27" s="8" t="s">
        <v>75</v>
      </c>
      <c r="U27" s="8" t="s">
        <v>76</v>
      </c>
      <c r="V27" s="37" t="s">
        <v>24</v>
      </c>
      <c r="W27" s="8" t="s">
        <v>75</v>
      </c>
      <c r="X27" s="8" t="s">
        <v>76</v>
      </c>
      <c r="Y27" s="8"/>
      <c r="Z27" s="8"/>
      <c r="AA27" s="8"/>
      <c r="AB27" s="8"/>
      <c r="AC27" s="8"/>
      <c r="AD27" s="8"/>
      <c r="AE27" s="37"/>
      <c r="AF27" s="37" t="s">
        <v>97</v>
      </c>
      <c r="AG27" s="8" t="s">
        <v>40</v>
      </c>
      <c r="AH27" s="8" t="s">
        <v>74</v>
      </c>
      <c r="AI27" s="8" t="s">
        <v>29</v>
      </c>
      <c r="AJ27" s="8" t="s">
        <v>77</v>
      </c>
    </row>
    <row r="28" spans="1:38" ht="20.149999999999999" customHeight="1">
      <c r="G28" s="23"/>
      <c r="K28" s="24"/>
      <c r="O28" s="23"/>
      <c r="P28" t="s">
        <v>24</v>
      </c>
      <c r="Q28" s="29" t="s">
        <v>9</v>
      </c>
      <c r="R28" s="9" t="s">
        <v>5</v>
      </c>
      <c r="S28" s="9" t="s">
        <v>22</v>
      </c>
      <c r="T28" s="9" t="s">
        <v>5</v>
      </c>
      <c r="U28" s="9" t="s">
        <v>6</v>
      </c>
      <c r="V28" t="s">
        <v>24</v>
      </c>
      <c r="W28" s="10" t="s">
        <v>46</v>
      </c>
      <c r="X28" s="11" t="s">
        <v>47</v>
      </c>
      <c r="Y28" s="26" t="s">
        <v>21</v>
      </c>
      <c r="Z28" s="27"/>
      <c r="AA28" s="27"/>
      <c r="AB28" s="27"/>
      <c r="AC28" s="27"/>
      <c r="AD28" s="28" t="s">
        <v>29</v>
      </c>
      <c r="AF28" s="10" t="s">
        <v>57</v>
      </c>
      <c r="AG28" s="11" t="s">
        <v>58</v>
      </c>
      <c r="AH28" s="11" t="s">
        <v>80</v>
      </c>
      <c r="AI28" s="11" t="s">
        <v>81</v>
      </c>
      <c r="AJ28" s="12" t="s">
        <v>39</v>
      </c>
    </row>
    <row r="29" spans="1:38" ht="20.149999999999999" customHeight="1">
      <c r="G29" s="23"/>
      <c r="K29" s="24"/>
      <c r="O29" s="23"/>
      <c r="Q29" s="41"/>
      <c r="R29" s="13"/>
      <c r="S29" s="13"/>
      <c r="T29" s="13"/>
      <c r="U29" s="13"/>
      <c r="W29" s="16" t="s">
        <v>48</v>
      </c>
      <c r="X29" s="16" t="s">
        <v>49</v>
      </c>
      <c r="Y29" s="40"/>
      <c r="Z29" s="41"/>
      <c r="AA29" s="41"/>
      <c r="AB29" s="41"/>
      <c r="AC29" s="41"/>
      <c r="AD29" s="42"/>
      <c r="AF29" s="38"/>
      <c r="AG29" s="39"/>
      <c r="AH29" s="39"/>
      <c r="AI29" s="39"/>
      <c r="AJ29" s="42"/>
      <c r="AK29" s="44"/>
    </row>
    <row r="30" spans="1:38" ht="20.149999999999999" customHeight="1" thickBot="1">
      <c r="G30" s="23"/>
      <c r="K30" s="24"/>
      <c r="O30" s="23"/>
      <c r="P30" t="s">
        <v>24</v>
      </c>
      <c r="Q30" t="s">
        <v>10</v>
      </c>
      <c r="R30" t="s">
        <v>8</v>
      </c>
      <c r="S30" t="s">
        <v>8</v>
      </c>
      <c r="T30" t="s">
        <v>8</v>
      </c>
      <c r="U30" t="s">
        <v>11</v>
      </c>
      <c r="V30" t="s">
        <v>24</v>
      </c>
    </row>
    <row r="31" spans="1:38" ht="20.149999999999999" customHeight="1" thickBot="1">
      <c r="A31" s="2" t="s">
        <v>86</v>
      </c>
      <c r="B31" s="2" t="s">
        <v>84</v>
      </c>
      <c r="C31" s="2" t="s">
        <v>85</v>
      </c>
      <c r="D31" s="2"/>
      <c r="G31" s="23"/>
      <c r="K31" s="24"/>
      <c r="O31" s="23"/>
      <c r="P31" t="s">
        <v>24</v>
      </c>
      <c r="Q31" s="30">
        <v>4.9999999999999998E-8</v>
      </c>
      <c r="R31" s="30">
        <v>0.82</v>
      </c>
      <c r="S31" s="30">
        <v>2.08</v>
      </c>
      <c r="T31" s="30">
        <v>6.4</v>
      </c>
      <c r="U31" s="30">
        <v>0.20699999999999999</v>
      </c>
      <c r="V31" t="s">
        <v>24</v>
      </c>
      <c r="Y31" s="45"/>
    </row>
    <row r="32" spans="1:38" ht="20.149999999999999" customHeight="1">
      <c r="A32" t="s">
        <v>0</v>
      </c>
      <c r="B32" s="2" t="s">
        <v>50</v>
      </c>
      <c r="C32" s="2" t="s">
        <v>51</v>
      </c>
      <c r="D32" s="2" t="s">
        <v>4</v>
      </c>
      <c r="G32" s="23"/>
      <c r="H32" s="2" t="s">
        <v>4</v>
      </c>
      <c r="I32" s="2" t="s">
        <v>0</v>
      </c>
      <c r="J32" s="2" t="s">
        <v>64</v>
      </c>
      <c r="K32" s="24"/>
      <c r="L32" s="2" t="s">
        <v>2</v>
      </c>
      <c r="M32" s="2" t="s">
        <v>50</v>
      </c>
      <c r="N32" s="2" t="s">
        <v>51</v>
      </c>
      <c r="O32" s="23"/>
      <c r="P32" t="s">
        <v>24</v>
      </c>
      <c r="S32" t="s">
        <v>12</v>
      </c>
      <c r="V32" t="s">
        <v>24</v>
      </c>
    </row>
    <row r="33" spans="1:37" ht="20.149999999999999" customHeight="1">
      <c r="G33" s="23"/>
      <c r="K33" s="23"/>
      <c r="O33" s="23"/>
      <c r="P33" t="s">
        <v>24</v>
      </c>
      <c r="S33" s="30">
        <v>5.0000000000000002E-5</v>
      </c>
      <c r="V33" t="s">
        <v>24</v>
      </c>
    </row>
    <row r="34" spans="1:37" ht="20.149999999999999" customHeight="1">
      <c r="G34" s="23"/>
      <c r="K34" s="23"/>
      <c r="O34" s="23"/>
      <c r="P34" t="s">
        <v>24</v>
      </c>
      <c r="S34" t="s">
        <v>65</v>
      </c>
      <c r="V34" t="s">
        <v>24</v>
      </c>
      <c r="AC34" s="31" t="s">
        <v>23</v>
      </c>
    </row>
    <row r="35" spans="1:37" ht="20.149999999999999" customHeight="1">
      <c r="A35" s="32"/>
      <c r="G35" s="23"/>
      <c r="K35" s="23"/>
      <c r="O35" s="23"/>
      <c r="P35" t="s">
        <v>24</v>
      </c>
      <c r="S35" s="30">
        <v>0.8</v>
      </c>
      <c r="V35" t="s">
        <v>24</v>
      </c>
      <c r="Y35" s="33" t="s">
        <v>66</v>
      </c>
      <c r="Z35" s="31" t="s">
        <v>14</v>
      </c>
      <c r="AA35" s="31" t="s">
        <v>15</v>
      </c>
      <c r="AB35" s="31" t="s">
        <v>16</v>
      </c>
      <c r="AC35" s="31" t="s">
        <v>16</v>
      </c>
    </row>
    <row r="36" spans="1:37">
      <c r="A36">
        <v>1000100</v>
      </c>
      <c r="B36">
        <v>0.85757422446999998</v>
      </c>
      <c r="C36">
        <v>0.25145760178999998</v>
      </c>
      <c r="D36">
        <f>LOG(A36)</f>
        <v>6.0000434272768626</v>
      </c>
      <c r="G36" s="23"/>
      <c r="H36">
        <f>D36</f>
        <v>6.0000434272768626</v>
      </c>
      <c r="I36">
        <f>10^H36</f>
        <v>1000100.0000000013</v>
      </c>
      <c r="J36">
        <f>2*PI()*I36</f>
        <v>6283813.6257103123</v>
      </c>
      <c r="K36" s="23"/>
      <c r="L36" t="str">
        <f>AJ36</f>
        <v>0.846072743587637+0.244883704946896i</v>
      </c>
      <c r="M36">
        <f>IMREAL(L36)</f>
        <v>0.84607274358763696</v>
      </c>
      <c r="N36">
        <f>IMAGINARY(L36)</f>
        <v>0.24488370494689601</v>
      </c>
      <c r="O36" s="23"/>
      <c r="P36" t="s">
        <v>24</v>
      </c>
      <c r="Q36" t="str">
        <f>COMPLEX(0,$J36*Q$31)</f>
        <v>0.314190681285516i</v>
      </c>
      <c r="R36">
        <f>R$31</f>
        <v>0.82</v>
      </c>
      <c r="S36" t="str">
        <f>IMDIV( S$31, IMSUM( 1, IMPRODUCT( S$33*S$31, IMPOWER( COMPLEX(0, $J36), S$35 ) ) ) )</f>
        <v>0.0245042665371211-0.0677384992881049i</v>
      </c>
      <c r="T36">
        <f>T$31</f>
        <v>6.4</v>
      </c>
      <c r="U36" t="str">
        <f>COMPLEX(0,-1/$J36/U$31)</f>
        <v>-7.68787580623074E-07i</v>
      </c>
      <c r="V36" t="s">
        <v>24</v>
      </c>
      <c r="W36" s="32">
        <f t="shared" ref="W36:X67" si="0">T36</f>
        <v>6.4</v>
      </c>
      <c r="X36" s="32" t="str">
        <f t="shared" si="0"/>
        <v>-7.68787580623074E-07i</v>
      </c>
      <c r="Y36" s="31" t="str">
        <f>IMSQRT(IMDIV(W36,X36))</f>
        <v>2040.19561456016+2040.19561456016i</v>
      </c>
      <c r="Z36" s="31" t="e">
        <f>_xlfn.IMSINH(Y36)</f>
        <v>#NUM!</v>
      </c>
      <c r="AA36" s="31" t="e">
        <f>_xlfn.IMCOSH(Y36)</f>
        <v>#NUM!</v>
      </c>
      <c r="AB36" s="31" t="e">
        <f>IMDIV(AA36,Z36)</f>
        <v>#NUM!</v>
      </c>
      <c r="AC36" s="31">
        <f>IF(ISERROR(AB36),1,AB36)</f>
        <v>1</v>
      </c>
      <c r="AD36" t="str">
        <f>IMPRODUCT(IMSQRT(IMPRODUCT(W36,X36)),AC36)</f>
        <v>0.00156847705051551-0.00156847705051551i</v>
      </c>
      <c r="AE36" t="s">
        <v>24</v>
      </c>
      <c r="AF36" s="32" t="str">
        <f>Q36</f>
        <v>0.314190681285516i</v>
      </c>
      <c r="AG36" s="32">
        <f>R36</f>
        <v>0.82</v>
      </c>
      <c r="AH36" s="32" t="str">
        <f>S36</f>
        <v>0.0245042665371211-0.0677384992881049i</v>
      </c>
      <c r="AI36" s="32" t="str">
        <f>AD36</f>
        <v>0.00156847705051551-0.00156847705051551i</v>
      </c>
      <c r="AJ36" t="str">
        <f>IMSUM(AF36,AG36,AH36,AI36)</f>
        <v>0.846072743587637+0.244883704946896i</v>
      </c>
      <c r="AK36" t="s">
        <v>24</v>
      </c>
    </row>
    <row r="37" spans="1:37">
      <c r="A37">
        <v>780587.8125</v>
      </c>
      <c r="B37">
        <v>0.85407125949999996</v>
      </c>
      <c r="C37">
        <v>0.17162112892</v>
      </c>
      <c r="D37">
        <f t="shared" ref="D37:D100" si="1">LOG(A37)</f>
        <v>5.8924217662568896</v>
      </c>
      <c r="G37" s="23"/>
      <c r="H37">
        <f t="shared" ref="H37:H100" si="2">D37</f>
        <v>5.8924217662568896</v>
      </c>
      <c r="I37">
        <f t="shared" ref="I37:I100" si="3">10^H37</f>
        <v>780587.81250000058</v>
      </c>
      <c r="J37">
        <f t="shared" ref="J37:J100" si="4">2*PI()*I37</f>
        <v>4904577.8744634576</v>
      </c>
      <c r="K37" s="23"/>
      <c r="L37" t="str">
        <f t="shared" ref="L37:L100" si="5">AJ37</f>
        <v>0.852160710886366+0.161291694001334i</v>
      </c>
      <c r="M37">
        <f t="shared" ref="M37:M100" si="6">IMREAL(L37)</f>
        <v>0.85216071088636602</v>
      </c>
      <c r="N37">
        <f t="shared" ref="N37:N100" si="7">IMAGINARY(L37)</f>
        <v>0.161291694001334</v>
      </c>
      <c r="O37" s="23"/>
      <c r="P37" t="s">
        <v>24</v>
      </c>
      <c r="Q37" t="str">
        <f t="shared" ref="Q37:Q100" si="8">COMPLEX(0,$J37*Q$31)</f>
        <v>0.245228893723173i</v>
      </c>
      <c r="R37">
        <f t="shared" ref="R37:T68" si="9">R$31</f>
        <v>0.82</v>
      </c>
      <c r="S37" t="str">
        <f t="shared" ref="S37:S100" si="10">IMDIV( S$31, IMSUM( 1, IMPRODUCT( S$33*S$31, IMPOWER( COMPLEX(0, $J37), S$35 ) ) ) )</f>
        <v>0.030385340386916-0.0821618292223891i</v>
      </c>
      <c r="T37">
        <f t="shared" si="9"/>
        <v>6.4</v>
      </c>
      <c r="U37" t="str">
        <f t="shared" ref="U37:U100" si="11">COMPLEX(0,-1/$J37/U$31)</f>
        <v>-9.84981378224037E-07i</v>
      </c>
      <c r="V37" t="s">
        <v>24</v>
      </c>
      <c r="W37" s="32">
        <f t="shared" si="0"/>
        <v>6.4</v>
      </c>
      <c r="X37" s="32" t="str">
        <f t="shared" si="0"/>
        <v>-9.84981378224037E-07i</v>
      </c>
      <c r="Y37" s="31" t="str">
        <f t="shared" ref="Y37:Y100" si="12">IMSQRT(IMDIV(W37,X37))</f>
        <v>1802.44067420944+1802.44067420944i</v>
      </c>
      <c r="Z37" s="31" t="e">
        <f t="shared" ref="Z37:Z100" si="13">_xlfn.IMSINH(Y37)</f>
        <v>#NUM!</v>
      </c>
      <c r="AA37" s="31" t="e">
        <f t="shared" ref="AA37:AA100" si="14">_xlfn.IMCOSH(Y37)</f>
        <v>#NUM!</v>
      </c>
      <c r="AB37" s="31" t="e">
        <f t="shared" ref="AB37:AB100" si="15">IMDIV(AA37,Z37)</f>
        <v>#NUM!</v>
      </c>
      <c r="AC37" s="31">
        <f t="shared" ref="AC37:AC100" si="16">IF(ISERROR(AB37),1,AB37)</f>
        <v>1</v>
      </c>
      <c r="AD37" t="str">
        <f>IMPRODUCT(IMSQRT(IMPRODUCT(W37,X37)),AC37)</f>
        <v>0.00177537049944988-0.00177537049944988i</v>
      </c>
      <c r="AE37" t="s">
        <v>24</v>
      </c>
      <c r="AF37" s="32" t="str">
        <f t="shared" ref="AF37:AH68" si="17">Q37</f>
        <v>0.245228893723173i</v>
      </c>
      <c r="AG37" s="32">
        <f t="shared" si="17"/>
        <v>0.82</v>
      </c>
      <c r="AH37" s="32" t="str">
        <f t="shared" si="17"/>
        <v>0.030385340386916-0.0821618292223891i</v>
      </c>
      <c r="AI37" s="32" t="str">
        <f t="shared" ref="AI37:AI100" si="18">AD37</f>
        <v>0.00177537049944988-0.00177537049944988i</v>
      </c>
      <c r="AJ37" t="str">
        <f t="shared" ref="AJ37:AJ100" si="19">IMSUM(AF37,AG37,AH37,AI37)</f>
        <v>0.852160710886366+0.161291694001334i</v>
      </c>
      <c r="AK37" t="s">
        <v>24</v>
      </c>
    </row>
    <row r="38" spans="1:37">
      <c r="A38">
        <v>627551</v>
      </c>
      <c r="B38">
        <v>0.85149401426000004</v>
      </c>
      <c r="C38">
        <v>0.10966391116</v>
      </c>
      <c r="D38">
        <f t="shared" si="1"/>
        <v>5.7976490259595241</v>
      </c>
      <c r="G38" s="23"/>
      <c r="H38">
        <f t="shared" si="2"/>
        <v>5.7976490259595241</v>
      </c>
      <c r="I38">
        <f t="shared" si="3"/>
        <v>627551.0000000007</v>
      </c>
      <c r="J38">
        <f t="shared" si="4"/>
        <v>3943019.2227058611</v>
      </c>
      <c r="K38" s="23"/>
      <c r="L38" t="str">
        <f t="shared" si="5"/>
        <v>0.858791616021728+0.0978856945920617i</v>
      </c>
      <c r="M38">
        <f t="shared" si="6"/>
        <v>0.85879161602172804</v>
      </c>
      <c r="N38">
        <f t="shared" si="7"/>
        <v>9.7885694592061701E-2</v>
      </c>
      <c r="O38" s="23"/>
      <c r="P38" t="s">
        <v>24</v>
      </c>
      <c r="Q38" t="str">
        <f t="shared" si="8"/>
        <v>0.197150961135293i</v>
      </c>
      <c r="R38">
        <f t="shared" si="9"/>
        <v>0.82</v>
      </c>
      <c r="S38" t="str">
        <f t="shared" si="10"/>
        <v>0.0368115696138665-0.0972852201353696i</v>
      </c>
      <c r="T38">
        <f t="shared" si="9"/>
        <v>6.4</v>
      </c>
      <c r="U38" t="str">
        <f t="shared" si="11"/>
        <v>-1.22518243040189E-06i</v>
      </c>
      <c r="V38" t="s">
        <v>24</v>
      </c>
      <c r="W38" s="32">
        <f t="shared" si="0"/>
        <v>6.4</v>
      </c>
      <c r="X38" s="32" t="str">
        <f t="shared" si="0"/>
        <v>-1.22518243040189E-06i</v>
      </c>
      <c r="Y38" s="31" t="str">
        <f t="shared" si="12"/>
        <v>1616.12373694602+1616.12373694602i</v>
      </c>
      <c r="Z38" s="31" t="e">
        <f t="shared" si="13"/>
        <v>#NUM!</v>
      </c>
      <c r="AA38" s="31" t="e">
        <f t="shared" si="14"/>
        <v>#NUM!</v>
      </c>
      <c r="AB38" s="31" t="e">
        <f t="shared" si="15"/>
        <v>#NUM!</v>
      </c>
      <c r="AC38" s="31">
        <f t="shared" si="16"/>
        <v>1</v>
      </c>
      <c r="AD38" t="str">
        <f>IMPRODUCT(IMSQRT(IMPRODUCT(W38,X38)),AC38)</f>
        <v>0.00198004640786171-0.00198004640786171i</v>
      </c>
      <c r="AE38" t="s">
        <v>24</v>
      </c>
      <c r="AF38" s="32" t="str">
        <f t="shared" si="17"/>
        <v>0.197150961135293i</v>
      </c>
      <c r="AG38" s="32">
        <f t="shared" si="17"/>
        <v>0.82</v>
      </c>
      <c r="AH38" s="32" t="str">
        <f t="shared" si="17"/>
        <v>0.0368115696138665-0.0972852201353696i</v>
      </c>
      <c r="AI38" s="32" t="str">
        <f>AD38</f>
        <v>0.00198004640786171-0.00198004640786171i</v>
      </c>
      <c r="AJ38" t="str">
        <f t="shared" si="19"/>
        <v>0.858791616021728+0.0978856945920617i</v>
      </c>
      <c r="AK38" t="s">
        <v>24</v>
      </c>
    </row>
    <row r="39" spans="1:37" ht="1" customHeight="1">
      <c r="A39">
        <v>500100</v>
      </c>
      <c r="B39">
        <v>0.85202372073999999</v>
      </c>
      <c r="C39">
        <v>4.8850849270000003E-2</v>
      </c>
      <c r="D39">
        <f t="shared" si="1"/>
        <v>5.6990568545476679</v>
      </c>
      <c r="G39" s="23"/>
      <c r="H39">
        <f t="shared" si="2"/>
        <v>5.6990568545476679</v>
      </c>
      <c r="I39">
        <f t="shared" si="3"/>
        <v>500100.00000000047</v>
      </c>
      <c r="J39">
        <f t="shared" si="4"/>
        <v>3142220.9721205141</v>
      </c>
      <c r="K39" s="23"/>
      <c r="L39" t="str">
        <f t="shared" si="5"/>
        <v>0.867280769617151+0.0390613613272214i</v>
      </c>
      <c r="M39">
        <f t="shared" si="6"/>
        <v>0.86728076961715095</v>
      </c>
      <c r="N39">
        <f t="shared" si="7"/>
        <v>3.9061361327221399E-2</v>
      </c>
      <c r="O39" s="23"/>
      <c r="P39" t="s">
        <v>24</v>
      </c>
      <c r="Q39" t="str">
        <f t="shared" si="8"/>
        <v>0.157111048606026i</v>
      </c>
      <c r="R39">
        <f t="shared" si="9"/>
        <v>0.82</v>
      </c>
      <c r="S39" t="str">
        <f t="shared" si="10"/>
        <v>0.0450627189887114-0.115831636650365i</v>
      </c>
      <c r="T39">
        <f t="shared" si="9"/>
        <v>6.4</v>
      </c>
      <c r="U39" t="str">
        <f t="shared" si="11"/>
        <v>-1.53742143447538E-06i</v>
      </c>
      <c r="V39" t="s">
        <v>24</v>
      </c>
      <c r="W39" s="32">
        <f t="shared" si="0"/>
        <v>6.4</v>
      </c>
      <c r="X39" s="32" t="str">
        <f t="shared" si="0"/>
        <v>-1.53742143447538E-06i</v>
      </c>
      <c r="Y39" s="31" t="str">
        <f t="shared" si="12"/>
        <v>1442.70827679494+1442.70827679494i</v>
      </c>
      <c r="Z39" s="31" t="e">
        <f t="shared" si="13"/>
        <v>#NUM!</v>
      </c>
      <c r="AA39" s="31" t="e">
        <f t="shared" si="14"/>
        <v>#NUM!</v>
      </c>
      <c r="AB39" s="31" t="e">
        <f t="shared" si="15"/>
        <v>#NUM!</v>
      </c>
      <c r="AC39" s="31">
        <f t="shared" si="16"/>
        <v>1</v>
      </c>
      <c r="AD39" t="str">
        <f t="shared" ref="AD39:AD100" si="20">IMPRODUCT(IMSQRT(IMPRODUCT(W39,X39)),AC39)</f>
        <v>0.00221805062843958-0.00221805062843958i</v>
      </c>
      <c r="AE39" t="s">
        <v>24</v>
      </c>
      <c r="AF39" s="32" t="str">
        <f t="shared" si="17"/>
        <v>0.157111048606026i</v>
      </c>
      <c r="AG39" s="32">
        <f t="shared" si="17"/>
        <v>0.82</v>
      </c>
      <c r="AH39" s="32" t="str">
        <f t="shared" si="17"/>
        <v>0.0450627189887114-0.115831636650365i</v>
      </c>
      <c r="AI39" s="32" t="str">
        <f t="shared" si="18"/>
        <v>0.00221805062843958-0.00221805062843958i</v>
      </c>
      <c r="AJ39" t="str">
        <f t="shared" si="19"/>
        <v>0.867280769617151+0.0390613613272214i</v>
      </c>
      <c r="AK39" t="s">
        <v>24</v>
      </c>
    </row>
    <row r="40" spans="1:37" ht="1" customHeight="1">
      <c r="A40">
        <v>395161.71875</v>
      </c>
      <c r="B40">
        <v>0.85452079773</v>
      </c>
      <c r="C40">
        <v>-1.2078859839999999E-2</v>
      </c>
      <c r="D40">
        <f t="shared" si="1"/>
        <v>5.5967748657210104</v>
      </c>
      <c r="G40" s="23"/>
      <c r="H40">
        <f t="shared" si="2"/>
        <v>5.5967748657210104</v>
      </c>
      <c r="I40">
        <f t="shared" si="3"/>
        <v>395161.71875000047</v>
      </c>
      <c r="J40">
        <f t="shared" si="4"/>
        <v>2482874.3052098351</v>
      </c>
      <c r="K40" s="23"/>
      <c r="L40" t="str">
        <f t="shared" si="5"/>
        <v>0.878250349406911-0.0169322020580197i</v>
      </c>
      <c r="M40">
        <f t="shared" si="6"/>
        <v>0.87825034940691105</v>
      </c>
      <c r="N40">
        <f t="shared" si="7"/>
        <v>-1.6932202058019701E-2</v>
      </c>
      <c r="O40" s="23"/>
      <c r="P40" t="s">
        <v>24</v>
      </c>
      <c r="Q40" t="str">
        <f t="shared" si="8"/>
        <v>0.124143715260492i</v>
      </c>
      <c r="R40">
        <f t="shared" si="9"/>
        <v>0.82</v>
      </c>
      <c r="S40" t="str">
        <f t="shared" si="10"/>
        <v>0.0557551086851623-0.138580676596763i</v>
      </c>
      <c r="T40">
        <f t="shared" si="9"/>
        <v>6.4</v>
      </c>
      <c r="U40" t="str">
        <f t="shared" si="11"/>
        <v>-1.94569570608523E-06i</v>
      </c>
      <c r="V40" t="s">
        <v>24</v>
      </c>
      <c r="W40" s="32">
        <f t="shared" si="0"/>
        <v>6.4</v>
      </c>
      <c r="X40" s="32" t="str">
        <f t="shared" si="0"/>
        <v>-1.94569570608523E-06i</v>
      </c>
      <c r="Y40" s="31" t="str">
        <f t="shared" si="12"/>
        <v>1282.441398182+1282.441398182i</v>
      </c>
      <c r="Z40" s="31" t="e">
        <f t="shared" si="13"/>
        <v>#NUM!</v>
      </c>
      <c r="AA40" s="31" t="e">
        <f t="shared" si="14"/>
        <v>#NUM!</v>
      </c>
      <c r="AB40" s="31" t="e">
        <f t="shared" si="15"/>
        <v>#NUM!</v>
      </c>
      <c r="AC40" s="31">
        <f t="shared" si="16"/>
        <v>1</v>
      </c>
      <c r="AD40" t="str">
        <f t="shared" si="20"/>
        <v>0.00249524072174866-0.00249524072174865i</v>
      </c>
      <c r="AE40" t="s">
        <v>24</v>
      </c>
      <c r="AF40" s="32" t="str">
        <f t="shared" si="17"/>
        <v>0.124143715260492i</v>
      </c>
      <c r="AG40" s="32">
        <f t="shared" si="17"/>
        <v>0.82</v>
      </c>
      <c r="AH40" s="32" t="str">
        <f t="shared" si="17"/>
        <v>0.0557551086851623-0.138580676596763i</v>
      </c>
      <c r="AI40" s="32" t="str">
        <f t="shared" si="18"/>
        <v>0.00249524072174866-0.00249524072174865i</v>
      </c>
      <c r="AJ40" t="str">
        <f t="shared" si="19"/>
        <v>0.878250349406911-0.0169322020580197i</v>
      </c>
      <c r="AK40" t="s">
        <v>24</v>
      </c>
    </row>
    <row r="41" spans="1:37" ht="1" customHeight="1">
      <c r="A41">
        <v>313825.5</v>
      </c>
      <c r="B41">
        <v>0.86248648166999997</v>
      </c>
      <c r="C41">
        <v>-7.255690545E-2</v>
      </c>
      <c r="D41">
        <f t="shared" si="1"/>
        <v>5.4966882294336612</v>
      </c>
      <c r="G41" s="23"/>
      <c r="H41">
        <f t="shared" si="2"/>
        <v>5.4966882294336612</v>
      </c>
      <c r="I41">
        <f t="shared" si="3"/>
        <v>313825.50000000076</v>
      </c>
      <c r="J41">
        <f t="shared" si="4"/>
        <v>1971823.770618292</v>
      </c>
      <c r="K41" s="23"/>
      <c r="L41" t="str">
        <f t="shared" si="5"/>
        <v>0.891692318656025-0.0690223097048168i</v>
      </c>
      <c r="M41">
        <f t="shared" si="6"/>
        <v>0.89169231865602505</v>
      </c>
      <c r="N41">
        <f t="shared" si="7"/>
        <v>-6.9022309704816806E-2</v>
      </c>
      <c r="O41" s="23"/>
      <c r="P41" t="s">
        <v>24</v>
      </c>
      <c r="Q41" t="str">
        <f t="shared" si="8"/>
        <v>0.0985911885309146i</v>
      </c>
      <c r="R41">
        <f t="shared" si="9"/>
        <v>0.82</v>
      </c>
      <c r="S41" t="str">
        <f t="shared" si="10"/>
        <v>0.0688923332512872-0.164813512830994i</v>
      </c>
      <c r="T41">
        <f t="shared" si="9"/>
        <v>6.4</v>
      </c>
      <c r="U41" t="str">
        <f t="shared" si="11"/>
        <v>-2.44997445835706E-06i</v>
      </c>
      <c r="V41" t="s">
        <v>24</v>
      </c>
      <c r="W41" s="32">
        <f t="shared" si="0"/>
        <v>6.4</v>
      </c>
      <c r="X41" s="32" t="str">
        <f t="shared" si="0"/>
        <v>-2.44997445835706E-06i</v>
      </c>
      <c r="Y41" s="31" t="str">
        <f t="shared" si="12"/>
        <v>1142.86310013823+1142.86310013823i</v>
      </c>
      <c r="Z41" s="31" t="e">
        <f t="shared" si="13"/>
        <v>#NUM!</v>
      </c>
      <c r="AA41" s="31" t="e">
        <f t="shared" si="14"/>
        <v>#NUM!</v>
      </c>
      <c r="AB41" s="31" t="e">
        <f t="shared" si="15"/>
        <v>#NUM!</v>
      </c>
      <c r="AC41" s="31">
        <f t="shared" si="16"/>
        <v>1</v>
      </c>
      <c r="AD41" t="str">
        <f t="shared" si="20"/>
        <v>0.00279998540473743-0.00279998540473742i</v>
      </c>
      <c r="AE41" t="s">
        <v>24</v>
      </c>
      <c r="AF41" s="32" t="str">
        <f t="shared" si="17"/>
        <v>0.0985911885309146i</v>
      </c>
      <c r="AG41" s="32">
        <f t="shared" si="17"/>
        <v>0.82</v>
      </c>
      <c r="AH41" s="32" t="str">
        <f t="shared" si="17"/>
        <v>0.0688923332512872-0.164813512830994i</v>
      </c>
      <c r="AI41" s="32" t="str">
        <f t="shared" si="18"/>
        <v>0.00279998540473743-0.00279998540473742i</v>
      </c>
      <c r="AJ41" t="str">
        <f t="shared" si="19"/>
        <v>0.891692318656025-0.0690223097048168i</v>
      </c>
      <c r="AK41" t="s">
        <v>24</v>
      </c>
    </row>
    <row r="42" spans="1:37" ht="1" customHeight="1">
      <c r="A42">
        <v>250100</v>
      </c>
      <c r="B42">
        <v>0.87678712605999998</v>
      </c>
      <c r="C42">
        <v>-0.13379231094999999</v>
      </c>
      <c r="D42">
        <f t="shared" si="1"/>
        <v>5.3981136917305026</v>
      </c>
      <c r="G42" s="23"/>
      <c r="H42">
        <f t="shared" si="2"/>
        <v>5.3981136917305026</v>
      </c>
      <c r="I42">
        <f t="shared" si="3"/>
        <v>250100.00000000017</v>
      </c>
      <c r="J42">
        <f t="shared" si="4"/>
        <v>1571424.6453256155</v>
      </c>
      <c r="K42" s="23"/>
      <c r="L42" t="str">
        <f t="shared" si="5"/>
        <v>0.908261240429333-0.119566040475731i</v>
      </c>
      <c r="M42">
        <f t="shared" si="6"/>
        <v>0.90826124042933298</v>
      </c>
      <c r="N42">
        <f t="shared" si="7"/>
        <v>-0.11956604047573099</v>
      </c>
      <c r="O42" s="23"/>
      <c r="P42" t="s">
        <v>24</v>
      </c>
      <c r="Q42" t="str">
        <f t="shared" si="8"/>
        <v>0.0785712322662808i</v>
      </c>
      <c r="R42">
        <f t="shared" si="9"/>
        <v>0.82</v>
      </c>
      <c r="S42" t="str">
        <f t="shared" si="10"/>
        <v>0.0851247567185432-0.195000789031222i</v>
      </c>
      <c r="T42">
        <f t="shared" si="9"/>
        <v>6.4</v>
      </c>
      <c r="U42" t="str">
        <f t="shared" si="11"/>
        <v>-3.07422814626604E-06i</v>
      </c>
      <c r="V42" t="s">
        <v>24</v>
      </c>
      <c r="W42" s="32">
        <f t="shared" si="0"/>
        <v>6.4</v>
      </c>
      <c r="X42" s="32" t="str">
        <f t="shared" si="0"/>
        <v>-3.07422814626604E-06i</v>
      </c>
      <c r="Y42" s="31" t="str">
        <f t="shared" si="12"/>
        <v>1020.25079517915+1020.25079517915i</v>
      </c>
      <c r="Z42" s="31" t="e">
        <f t="shared" si="13"/>
        <v>#NUM!</v>
      </c>
      <c r="AA42" s="31" t="e">
        <f t="shared" si="14"/>
        <v>#NUM!</v>
      </c>
      <c r="AB42" s="31" t="e">
        <f t="shared" si="15"/>
        <v>#NUM!</v>
      </c>
      <c r="AC42" s="31">
        <f t="shared" si="16"/>
        <v>1</v>
      </c>
      <c r="AD42" t="str">
        <f t="shared" si="20"/>
        <v>0.00313648371079005-0.00313648371079005i</v>
      </c>
      <c r="AE42" t="s">
        <v>24</v>
      </c>
      <c r="AF42" s="32" t="str">
        <f t="shared" si="17"/>
        <v>0.0785712322662808i</v>
      </c>
      <c r="AG42" s="32">
        <f t="shared" si="17"/>
        <v>0.82</v>
      </c>
      <c r="AH42" s="32" t="str">
        <f t="shared" si="17"/>
        <v>0.0851247567185432-0.195000789031222i</v>
      </c>
      <c r="AI42" s="32" t="str">
        <f t="shared" si="18"/>
        <v>0.00313648371079005-0.00313648371079005i</v>
      </c>
      <c r="AJ42" t="str">
        <f t="shared" si="19"/>
        <v>0.908261240429333-0.119566040475731i</v>
      </c>
      <c r="AK42" t="s">
        <v>24</v>
      </c>
    </row>
    <row r="43" spans="1:37" ht="1" customHeight="1">
      <c r="A43">
        <v>198857.765625</v>
      </c>
      <c r="B43">
        <v>0.89911991357999999</v>
      </c>
      <c r="C43">
        <v>-0.19745780528000001</v>
      </c>
      <c r="D43">
        <f t="shared" si="1"/>
        <v>5.2985425553533485</v>
      </c>
      <c r="G43" s="23"/>
      <c r="H43">
        <f t="shared" si="2"/>
        <v>5.2985425553533485</v>
      </c>
      <c r="I43">
        <f t="shared" si="3"/>
        <v>198857.76562500026</v>
      </c>
      <c r="J43">
        <f t="shared" si="4"/>
        <v>1249460.1911935634</v>
      </c>
      <c r="K43" s="23"/>
      <c r="L43" t="str">
        <f t="shared" si="5"/>
        <v>0.929255678018949-0.171408246044751i</v>
      </c>
      <c r="M43">
        <f t="shared" si="6"/>
        <v>0.92925567801894904</v>
      </c>
      <c r="N43">
        <f t="shared" si="7"/>
        <v>-0.17140824604475099</v>
      </c>
      <c r="O43" s="23"/>
      <c r="P43" t="s">
        <v>24</v>
      </c>
      <c r="Q43" t="str">
        <f t="shared" si="8"/>
        <v>0.0624730095596782i</v>
      </c>
      <c r="R43">
        <f t="shared" si="9"/>
        <v>0.82</v>
      </c>
      <c r="S43" t="str">
        <f t="shared" si="10"/>
        <v>0.105738222577454-0.230363800162934i</v>
      </c>
      <c r="T43">
        <f t="shared" si="9"/>
        <v>6.4</v>
      </c>
      <c r="U43" t="str">
        <f t="shared" si="11"/>
        <v>-3.86640399465735E-06i</v>
      </c>
      <c r="V43" t="s">
        <v>24</v>
      </c>
      <c r="W43" s="32">
        <f t="shared" si="0"/>
        <v>6.4</v>
      </c>
      <c r="X43" s="32" t="str">
        <f t="shared" si="0"/>
        <v>-3.86640399465735E-06i</v>
      </c>
      <c r="Y43" s="31" t="str">
        <f t="shared" si="12"/>
        <v>909.74855352818+909.74855352818i</v>
      </c>
      <c r="Z43" s="31" t="e">
        <f t="shared" si="13"/>
        <v>#NUM!</v>
      </c>
      <c r="AA43" s="31" t="e">
        <f t="shared" si="14"/>
        <v>#NUM!</v>
      </c>
      <c r="AB43" s="31" t="e">
        <f t="shared" si="15"/>
        <v>#NUM!</v>
      </c>
      <c r="AC43" s="31">
        <f t="shared" si="16"/>
        <v>1</v>
      </c>
      <c r="AD43" t="str">
        <f t="shared" si="20"/>
        <v>0.0035174554414951-0.0035174554414951i</v>
      </c>
      <c r="AE43" t="s">
        <v>24</v>
      </c>
      <c r="AF43" s="32" t="str">
        <f t="shared" si="17"/>
        <v>0.0624730095596782i</v>
      </c>
      <c r="AG43" s="32">
        <f t="shared" si="17"/>
        <v>0.82</v>
      </c>
      <c r="AH43" s="32" t="str">
        <f t="shared" si="17"/>
        <v>0.105738222577454-0.230363800162934i</v>
      </c>
      <c r="AI43" s="32" t="str">
        <f t="shared" si="18"/>
        <v>0.0035174554414951-0.0035174554414951i</v>
      </c>
      <c r="AJ43" t="str">
        <f t="shared" si="19"/>
        <v>0.929255678018949-0.171408246044751i</v>
      </c>
      <c r="AK43" t="s">
        <v>24</v>
      </c>
    </row>
    <row r="44" spans="1:37" ht="1" customHeight="1">
      <c r="A44">
        <v>158515.84375</v>
      </c>
      <c r="B44">
        <v>0.93083482980999999</v>
      </c>
      <c r="C44">
        <v>-0.26184439658999997</v>
      </c>
      <c r="D44">
        <f t="shared" si="1"/>
        <v>5.2000726767071681</v>
      </c>
      <c r="G44" s="23"/>
      <c r="H44">
        <f t="shared" si="2"/>
        <v>5.2000726767071681</v>
      </c>
      <c r="I44">
        <f t="shared" si="3"/>
        <v>158515.84375000015</v>
      </c>
      <c r="J44">
        <f t="shared" si="4"/>
        <v>995984.420405176</v>
      </c>
      <c r="K44" s="23"/>
      <c r="L44" t="str">
        <f t="shared" si="5"/>
        <v>0.955337950653234-0.224689613619688i</v>
      </c>
      <c r="M44">
        <f t="shared" si="6"/>
        <v>0.95533795065323401</v>
      </c>
      <c r="N44">
        <f t="shared" si="7"/>
        <v>-0.22468961361968801</v>
      </c>
      <c r="O44" s="23"/>
      <c r="P44" t="s">
        <v>24</v>
      </c>
      <c r="Q44" t="str">
        <f t="shared" si="8"/>
        <v>0.0497992210202588i</v>
      </c>
      <c r="R44">
        <f t="shared" si="9"/>
        <v>0.82</v>
      </c>
      <c r="S44" t="str">
        <f t="shared" si="10"/>
        <v>0.131398247102286-0.270549131088999i</v>
      </c>
      <c r="T44">
        <f t="shared" si="9"/>
        <v>6.4</v>
      </c>
      <c r="U44" t="str">
        <f t="shared" si="11"/>
        <v>-0.000004850395021672i</v>
      </c>
      <c r="V44" t="s">
        <v>24</v>
      </c>
      <c r="W44" s="32">
        <f t="shared" si="0"/>
        <v>6.4</v>
      </c>
      <c r="X44" s="32" t="str">
        <f t="shared" si="0"/>
        <v>-0.000004850395021672i</v>
      </c>
      <c r="Y44" s="31" t="str">
        <f t="shared" si="12"/>
        <v>812.243855056097+812.243855056097i</v>
      </c>
      <c r="Z44" s="31" t="e">
        <f t="shared" si="13"/>
        <v>#NUM!</v>
      </c>
      <c r="AA44" s="31" t="e">
        <f t="shared" si="14"/>
        <v>#NUM!</v>
      </c>
      <c r="AB44" s="31" t="e">
        <f t="shared" si="15"/>
        <v>#NUM!</v>
      </c>
      <c r="AC44" s="31">
        <f t="shared" si="16"/>
        <v>1</v>
      </c>
      <c r="AD44" t="str">
        <f t="shared" si="20"/>
        <v>0.00393970355094776-0.00393970355094776i</v>
      </c>
      <c r="AE44" t="s">
        <v>24</v>
      </c>
      <c r="AF44" s="32" t="str">
        <f t="shared" si="17"/>
        <v>0.0497992210202588i</v>
      </c>
      <c r="AG44" s="32">
        <f t="shared" si="17"/>
        <v>0.82</v>
      </c>
      <c r="AH44" s="32" t="str">
        <f t="shared" si="17"/>
        <v>0.131398247102286-0.270549131088999i</v>
      </c>
      <c r="AI44" s="32" t="str">
        <f t="shared" si="18"/>
        <v>0.00393970355094776-0.00393970355094776i</v>
      </c>
      <c r="AJ44" t="str">
        <f t="shared" si="19"/>
        <v>0.955337950653234-0.224689613619688i</v>
      </c>
      <c r="AK44" t="s">
        <v>24</v>
      </c>
    </row>
    <row r="45" spans="1:37" ht="1" customHeight="1">
      <c r="A45">
        <v>126084.25</v>
      </c>
      <c r="B45">
        <v>0.97305977345000005</v>
      </c>
      <c r="C45">
        <v>-0.32798582315000002</v>
      </c>
      <c r="D45">
        <f t="shared" si="1"/>
        <v>5.1006608394256183</v>
      </c>
      <c r="G45" s="23"/>
      <c r="H45">
        <f t="shared" si="2"/>
        <v>5.1006608394256183</v>
      </c>
      <c r="I45">
        <f t="shared" si="3"/>
        <v>126084.25000000029</v>
      </c>
      <c r="J45">
        <f t="shared" si="4"/>
        <v>792210.70706675958</v>
      </c>
      <c r="K45" s="23"/>
      <c r="L45" t="str">
        <f t="shared" si="5"/>
        <v>0.988415921031397-0.281419941954842i</v>
      </c>
      <c r="M45">
        <f t="shared" si="6"/>
        <v>0.98841592103139697</v>
      </c>
      <c r="N45">
        <f t="shared" si="7"/>
        <v>-0.28141994195484199</v>
      </c>
      <c r="O45" s="23"/>
      <c r="P45" t="s">
        <v>24</v>
      </c>
      <c r="Q45" t="str">
        <f t="shared" si="8"/>
        <v>0.039610535353338i</v>
      </c>
      <c r="R45">
        <f t="shared" si="9"/>
        <v>0.82</v>
      </c>
      <c r="S45" t="str">
        <f t="shared" si="10"/>
        <v>0.163998493205305-0.316613049482088i</v>
      </c>
      <c r="T45">
        <f t="shared" si="9"/>
        <v>6.4</v>
      </c>
      <c r="U45" t="str">
        <f t="shared" si="11"/>
        <v>-6.09802143710364E-06i</v>
      </c>
      <c r="V45" t="s">
        <v>24</v>
      </c>
      <c r="W45" s="32">
        <f t="shared" si="0"/>
        <v>6.4</v>
      </c>
      <c r="X45" s="32" t="str">
        <f t="shared" si="0"/>
        <v>-6.09802143710364E-06i</v>
      </c>
      <c r="Y45" s="31" t="str">
        <f t="shared" si="12"/>
        <v>724.403459655612+724.403459655612i</v>
      </c>
      <c r="Z45" s="31" t="e">
        <f t="shared" si="13"/>
        <v>#NUM!</v>
      </c>
      <c r="AA45" s="31" t="e">
        <f t="shared" si="14"/>
        <v>#NUM!</v>
      </c>
      <c r="AB45" s="31" t="e">
        <f t="shared" si="15"/>
        <v>#NUM!</v>
      </c>
      <c r="AC45" s="31">
        <f t="shared" si="16"/>
        <v>1</v>
      </c>
      <c r="AD45" t="str">
        <f t="shared" si="20"/>
        <v>0.00441742782609197-0.00441742782609197i</v>
      </c>
      <c r="AE45" t="s">
        <v>24</v>
      </c>
      <c r="AF45" s="32" t="str">
        <f t="shared" si="17"/>
        <v>0.039610535353338i</v>
      </c>
      <c r="AG45" s="32">
        <f t="shared" si="17"/>
        <v>0.82</v>
      </c>
      <c r="AH45" s="32" t="str">
        <f t="shared" si="17"/>
        <v>0.163998493205305-0.316613049482088i</v>
      </c>
      <c r="AI45" s="32" t="str">
        <f t="shared" si="18"/>
        <v>0.00441742782609197-0.00441742782609197i</v>
      </c>
      <c r="AJ45" t="str">
        <f t="shared" si="19"/>
        <v>0.988415921031397-0.281419941954842i</v>
      </c>
      <c r="AK45" t="s">
        <v>24</v>
      </c>
    </row>
    <row r="46" spans="1:37" ht="1" customHeight="1">
      <c r="A46">
        <v>100100</v>
      </c>
      <c r="B46">
        <v>1.02628612518</v>
      </c>
      <c r="C46">
        <v>-0.39533558487999998</v>
      </c>
      <c r="D46">
        <f t="shared" si="1"/>
        <v>5.0004340774793183</v>
      </c>
      <c r="G46" s="23"/>
      <c r="H46">
        <f t="shared" si="2"/>
        <v>5.0004340774793183</v>
      </c>
      <c r="I46">
        <f t="shared" si="3"/>
        <v>100100.00000000003</v>
      </c>
      <c r="J46">
        <f t="shared" si="4"/>
        <v>628946.84924867679</v>
      </c>
      <c r="K46" s="23"/>
      <c r="L46" t="str">
        <f t="shared" si="5"/>
        <v>1.03030291128179-0.342091521205067i</v>
      </c>
      <c r="M46">
        <f t="shared" si="6"/>
        <v>1.0303029112817901</v>
      </c>
      <c r="N46">
        <f t="shared" si="7"/>
        <v>-0.34209152120506697</v>
      </c>
      <c r="O46" s="23"/>
      <c r="P46" t="s">
        <v>24</v>
      </c>
      <c r="Q46" t="str">
        <f t="shared" si="8"/>
        <v>0.0314473424624338i</v>
      </c>
      <c r="R46">
        <f t="shared" si="9"/>
        <v>0.82</v>
      </c>
      <c r="S46" t="str">
        <f t="shared" si="10"/>
        <v>0.205345181598095-0.368581133983807i</v>
      </c>
      <c r="T46">
        <f t="shared" si="9"/>
        <v>6.4</v>
      </c>
      <c r="U46" t="str">
        <f t="shared" si="11"/>
        <v>-7.68096363018119E-06i</v>
      </c>
      <c r="V46" t="s">
        <v>24</v>
      </c>
      <c r="W46" s="32">
        <f t="shared" si="0"/>
        <v>6.4</v>
      </c>
      <c r="X46" s="32" t="str">
        <f t="shared" si="0"/>
        <v>-7.68096363018119E-06i</v>
      </c>
      <c r="Y46" s="31" t="str">
        <f t="shared" si="12"/>
        <v>645.456732045087+645.456732045087i</v>
      </c>
      <c r="Z46" s="31" t="str">
        <f t="shared" si="13"/>
        <v>-1.45778158354777E+279-1.03029772458752E+280i</v>
      </c>
      <c r="AA46" s="31" t="str">
        <f t="shared" si="14"/>
        <v>-1.45778158354777E+279-1.03029772458752E+280i</v>
      </c>
      <c r="AB46" s="31" t="str">
        <f t="shared" si="15"/>
        <v>1</v>
      </c>
      <c r="AC46" s="31" t="str">
        <f t="shared" si="16"/>
        <v>1</v>
      </c>
      <c r="AD46" t="str">
        <f t="shared" si="20"/>
        <v>0.00495772968369392-0.00495772968369392i</v>
      </c>
      <c r="AE46" t="s">
        <v>24</v>
      </c>
      <c r="AF46" s="32" t="str">
        <f t="shared" si="17"/>
        <v>0.0314473424624338i</v>
      </c>
      <c r="AG46" s="32">
        <f t="shared" si="17"/>
        <v>0.82</v>
      </c>
      <c r="AH46" s="32" t="str">
        <f t="shared" si="17"/>
        <v>0.205345181598095-0.368581133983807i</v>
      </c>
      <c r="AI46" s="32" t="str">
        <f t="shared" si="18"/>
        <v>0.00495772968369392-0.00495772968369392i</v>
      </c>
      <c r="AJ46" t="str">
        <f t="shared" si="19"/>
        <v>1.03030291128179-0.342091521205067i</v>
      </c>
      <c r="AK46" t="s">
        <v>24</v>
      </c>
    </row>
    <row r="47" spans="1:37" ht="1" customHeight="1">
      <c r="A47">
        <v>79504.46875</v>
      </c>
      <c r="B47">
        <v>1.0915900468799999</v>
      </c>
      <c r="C47">
        <v>-0.46284058690000002</v>
      </c>
      <c r="D47">
        <f t="shared" si="1"/>
        <v>4.9003915399636719</v>
      </c>
      <c r="G47" s="23"/>
      <c r="H47">
        <f t="shared" si="2"/>
        <v>4.9003915399636719</v>
      </c>
      <c r="I47">
        <f t="shared" si="3"/>
        <v>79504.468750000218</v>
      </c>
      <c r="J47">
        <f t="shared" si="4"/>
        <v>499541.30990511994</v>
      </c>
      <c r="K47" s="23"/>
      <c r="L47" t="str">
        <f t="shared" si="5"/>
        <v>1.08258286401196-0.406036766561081i</v>
      </c>
      <c r="M47">
        <f t="shared" si="6"/>
        <v>1.0825828640119599</v>
      </c>
      <c r="N47">
        <f t="shared" si="7"/>
        <v>-0.40603676656108101</v>
      </c>
      <c r="O47" s="23"/>
      <c r="P47" t="s">
        <v>24</v>
      </c>
      <c r="Q47" t="str">
        <f t="shared" si="8"/>
        <v>0.024977065495256i</v>
      </c>
      <c r="R47">
        <f t="shared" si="9"/>
        <v>0.82</v>
      </c>
      <c r="S47" t="str">
        <f t="shared" si="10"/>
        <v>0.257019927387697-0.425450895432074i</v>
      </c>
      <c r="T47">
        <f t="shared" si="9"/>
        <v>6.4</v>
      </c>
      <c r="U47" t="str">
        <f t="shared" si="11"/>
        <v>-9.67070746424093E-06i</v>
      </c>
      <c r="V47" t="s">
        <v>24</v>
      </c>
      <c r="W47" s="32">
        <f t="shared" si="0"/>
        <v>6.4</v>
      </c>
      <c r="X47" s="32" t="str">
        <f t="shared" si="0"/>
        <v>-9.67070746424093E-06i</v>
      </c>
      <c r="Y47" s="31" t="str">
        <f t="shared" si="12"/>
        <v>575.235746178166+575.235746178166i</v>
      </c>
      <c r="Z47" s="31" t="str">
        <f t="shared" si="13"/>
        <v>-3.14363673529561E+249-1.05675854926837E+249i</v>
      </c>
      <c r="AA47" s="31" t="str">
        <f t="shared" si="14"/>
        <v>-3.14363673529561E+249-1.05675854926837E+249i</v>
      </c>
      <c r="AB47" s="31" t="str">
        <f t="shared" si="15"/>
        <v>1</v>
      </c>
      <c r="AC47" s="31" t="str">
        <f t="shared" si="16"/>
        <v>1</v>
      </c>
      <c r="AD47" t="str">
        <f t="shared" si="20"/>
        <v>0.00556293662426339-0.00556293662426339i</v>
      </c>
      <c r="AE47" t="s">
        <v>24</v>
      </c>
      <c r="AF47" s="32" t="str">
        <f t="shared" si="17"/>
        <v>0.024977065495256i</v>
      </c>
      <c r="AG47" s="32">
        <f t="shared" si="17"/>
        <v>0.82</v>
      </c>
      <c r="AH47" s="32" t="str">
        <f t="shared" si="17"/>
        <v>0.257019927387697-0.425450895432074i</v>
      </c>
      <c r="AI47" s="32" t="str">
        <f t="shared" si="18"/>
        <v>0.00556293662426339-0.00556293662426339i</v>
      </c>
      <c r="AJ47" t="str">
        <f t="shared" si="19"/>
        <v>1.08258286401196-0.406036766561081i</v>
      </c>
      <c r="AK47" t="s">
        <v>24</v>
      </c>
    </row>
    <row r="48" spans="1:37" ht="1" customHeight="1">
      <c r="A48">
        <v>63216.37109375</v>
      </c>
      <c r="B48">
        <v>1.16997456551</v>
      </c>
      <c r="C48">
        <v>-0.5297549963</v>
      </c>
      <c r="D48">
        <f t="shared" si="1"/>
        <v>4.800829561747249</v>
      </c>
      <c r="G48" s="23"/>
      <c r="H48">
        <f t="shared" si="2"/>
        <v>4.800829561747249</v>
      </c>
      <c r="I48">
        <f t="shared" si="3"/>
        <v>63216.371093750065</v>
      </c>
      <c r="J48">
        <f t="shared" si="4"/>
        <v>397200.17402946274</v>
      </c>
      <c r="K48" s="23"/>
      <c r="L48" t="str">
        <f t="shared" si="5"/>
        <v>1.14701851350012-0.472179298530554i</v>
      </c>
      <c r="M48">
        <f t="shared" si="6"/>
        <v>1.1470185135001201</v>
      </c>
      <c r="N48">
        <f t="shared" si="7"/>
        <v>-0.47217929853055401</v>
      </c>
      <c r="O48" s="23"/>
      <c r="P48" t="s">
        <v>24</v>
      </c>
      <c r="Q48" t="str">
        <f t="shared" si="8"/>
        <v>0.0198600087014731i</v>
      </c>
      <c r="R48">
        <f t="shared" si="9"/>
        <v>0.82</v>
      </c>
      <c r="S48" t="str">
        <f t="shared" si="10"/>
        <v>0.320779942797378-0.485800736529286i</v>
      </c>
      <c r="T48">
        <f t="shared" si="9"/>
        <v>6.4</v>
      </c>
      <c r="U48" t="str">
        <f t="shared" si="11"/>
        <v>-0.0000121624263790927i</v>
      </c>
      <c r="V48" t="s">
        <v>24</v>
      </c>
      <c r="W48" s="32">
        <f t="shared" si="0"/>
        <v>6.4</v>
      </c>
      <c r="X48" s="32" t="str">
        <f t="shared" si="0"/>
        <v>-0.0000121624263790927i</v>
      </c>
      <c r="Y48" s="31" t="str">
        <f t="shared" si="12"/>
        <v>512.938003346521+512.938003346521i</v>
      </c>
      <c r="Z48" s="31" t="str">
        <f t="shared" si="13"/>
        <v>-1.90747444953703E+222-2.20848533755285E+222i</v>
      </c>
      <c r="AA48" s="31" t="str">
        <f t="shared" si="14"/>
        <v>-1.90747444953703E+222-2.20848533755285E+222i</v>
      </c>
      <c r="AB48" s="31" t="str">
        <f t="shared" si="15"/>
        <v>1</v>
      </c>
      <c r="AC48" s="31" t="str">
        <f t="shared" si="16"/>
        <v>1</v>
      </c>
      <c r="AD48" t="str">
        <f t="shared" si="20"/>
        <v>0.00623857070274087-0.00623857070274086i</v>
      </c>
      <c r="AE48" t="s">
        <v>24</v>
      </c>
      <c r="AF48" s="32" t="str">
        <f t="shared" si="17"/>
        <v>0.0198600087014731i</v>
      </c>
      <c r="AG48" s="32">
        <f t="shared" si="17"/>
        <v>0.82</v>
      </c>
      <c r="AH48" s="32" t="str">
        <f t="shared" si="17"/>
        <v>0.320779942797378-0.485800736529286i</v>
      </c>
      <c r="AI48" s="32" t="str">
        <f t="shared" si="18"/>
        <v>0.00623857070274087-0.00623857070274086i</v>
      </c>
      <c r="AJ48" t="str">
        <f t="shared" si="19"/>
        <v>1.14701851350012-0.472179298530554i</v>
      </c>
      <c r="AK48" t="s">
        <v>24</v>
      </c>
    </row>
    <row r="49" spans="1:37" ht="1" customHeight="1">
      <c r="A49">
        <v>50256.73828125</v>
      </c>
      <c r="B49">
        <v>1.26305580139</v>
      </c>
      <c r="C49">
        <v>-0.59395396709000003</v>
      </c>
      <c r="D49">
        <f t="shared" si="1"/>
        <v>4.7011942989716111</v>
      </c>
      <c r="G49" s="23"/>
      <c r="H49">
        <f t="shared" si="2"/>
        <v>4.7011942989716111</v>
      </c>
      <c r="I49">
        <f t="shared" si="3"/>
        <v>50256.738281250065</v>
      </c>
      <c r="J49">
        <f t="shared" si="4"/>
        <v>315772.39955552027</v>
      </c>
      <c r="K49" s="23"/>
      <c r="L49" t="str">
        <f t="shared" si="5"/>
        <v>1.22578901333974-0.539090855080377i</v>
      </c>
      <c r="M49">
        <f t="shared" si="6"/>
        <v>1.22578901333974</v>
      </c>
      <c r="N49">
        <f t="shared" si="7"/>
        <v>-0.53909085508037702</v>
      </c>
      <c r="O49" s="23"/>
      <c r="P49" t="s">
        <v>24</v>
      </c>
      <c r="Q49" t="str">
        <f t="shared" si="8"/>
        <v>0.015788619977776i</v>
      </c>
      <c r="R49">
        <f t="shared" si="9"/>
        <v>0.82</v>
      </c>
      <c r="S49" t="str">
        <f t="shared" si="10"/>
        <v>0.398792160612904-0.547882622331316i</v>
      </c>
      <c r="T49">
        <f t="shared" si="9"/>
        <v>6.4</v>
      </c>
      <c r="U49" t="str">
        <f t="shared" si="11"/>
        <v>-0.0000152987337753271i</v>
      </c>
      <c r="V49" t="s">
        <v>24</v>
      </c>
      <c r="W49" s="32">
        <f t="shared" si="0"/>
        <v>6.4</v>
      </c>
      <c r="X49" s="32" t="str">
        <f t="shared" si="0"/>
        <v>-0.0000152987337753271i</v>
      </c>
      <c r="Y49" s="31" t="str">
        <f t="shared" si="12"/>
        <v>457.348485802213+457.348485802213i</v>
      </c>
      <c r="Z49" s="31" t="str">
        <f t="shared" si="13"/>
        <v>5.13739484467206E+197-2.03955615121342E+198i</v>
      </c>
      <c r="AA49" s="31" t="str">
        <f t="shared" si="14"/>
        <v>5.13739484467206E+197-2.03955615121342E+198i</v>
      </c>
      <c r="AB49" s="31" t="str">
        <f t="shared" si="15"/>
        <v>1</v>
      </c>
      <c r="AC49" s="31" t="str">
        <f t="shared" si="16"/>
        <v>1</v>
      </c>
      <c r="AD49" t="str">
        <f t="shared" si="20"/>
        <v>0.00699685272683702-0.00699685272683702i</v>
      </c>
      <c r="AE49" t="s">
        <v>24</v>
      </c>
      <c r="AF49" s="32" t="str">
        <f t="shared" si="17"/>
        <v>0.015788619977776i</v>
      </c>
      <c r="AG49" s="32">
        <f t="shared" si="17"/>
        <v>0.82</v>
      </c>
      <c r="AH49" s="32" t="str">
        <f t="shared" si="17"/>
        <v>0.398792160612904-0.547882622331316i</v>
      </c>
      <c r="AI49" s="32" t="str">
        <f t="shared" si="18"/>
        <v>0.00699685272683702-0.00699685272683702i</v>
      </c>
      <c r="AJ49" t="str">
        <f t="shared" si="19"/>
        <v>1.22578901333974-0.539090855080377i</v>
      </c>
      <c r="AK49" t="s">
        <v>24</v>
      </c>
    </row>
    <row r="50" spans="1:37" ht="1" customHeight="1">
      <c r="A50">
        <v>40000.25</v>
      </c>
      <c r="B50">
        <v>1.3707700967800001</v>
      </c>
      <c r="C50">
        <v>-0.65206462144999999</v>
      </c>
      <c r="D50">
        <f t="shared" si="1"/>
        <v>4.6020627056599919</v>
      </c>
      <c r="G50" s="23"/>
      <c r="H50">
        <f t="shared" si="2"/>
        <v>4.6020627056599919</v>
      </c>
      <c r="I50">
        <f t="shared" si="3"/>
        <v>40000.250000000058</v>
      </c>
      <c r="J50">
        <f t="shared" si="4"/>
        <v>251328.9830835106</v>
      </c>
      <c r="K50" s="23"/>
      <c r="L50" t="str">
        <f t="shared" si="5"/>
        <v>1.31973777555517-0.603598945882374i</v>
      </c>
      <c r="M50">
        <f t="shared" si="6"/>
        <v>1.31973777555517</v>
      </c>
      <c r="N50">
        <f t="shared" si="7"/>
        <v>-0.60359894588237395</v>
      </c>
      <c r="O50" s="23"/>
      <c r="P50" t="s">
        <v>24</v>
      </c>
      <c r="Q50" t="str">
        <f t="shared" si="8"/>
        <v>0.0125664491541755i</v>
      </c>
      <c r="R50">
        <f t="shared" si="9"/>
        <v>0.82</v>
      </c>
      <c r="S50" t="str">
        <f t="shared" si="10"/>
        <v>0.491895022701693-0.608322642183076i</v>
      </c>
      <c r="T50">
        <f t="shared" si="9"/>
        <v>6.4</v>
      </c>
      <c r="U50" t="str">
        <f t="shared" si="11"/>
        <v>-0.0000192214913502075i</v>
      </c>
      <c r="V50" t="s">
        <v>24</v>
      </c>
      <c r="W50" s="32">
        <f t="shared" si="0"/>
        <v>6.4</v>
      </c>
      <c r="X50" s="32" t="str">
        <f t="shared" si="0"/>
        <v>-0.0000192214913502075i</v>
      </c>
      <c r="Y50" s="31" t="str">
        <f t="shared" si="12"/>
        <v>408.019997542421+408.019997542421i</v>
      </c>
      <c r="Z50" s="31" t="str">
        <f t="shared" si="13"/>
        <v>7.35237003120729E+176-2.99688210802374E+176i</v>
      </c>
      <c r="AA50" s="31" t="str">
        <f t="shared" si="14"/>
        <v>7.35237003120729E+176-2.99688210802374E+176i</v>
      </c>
      <c r="AB50" s="31" t="str">
        <f t="shared" si="15"/>
        <v>1</v>
      </c>
      <c r="AC50" s="31" t="str">
        <f t="shared" si="16"/>
        <v>1</v>
      </c>
      <c r="AD50" t="str">
        <f t="shared" si="20"/>
        <v>0.00784275285347333-0.00784275285347332i</v>
      </c>
      <c r="AE50" t="s">
        <v>24</v>
      </c>
      <c r="AF50" s="32" t="str">
        <f t="shared" si="17"/>
        <v>0.0125664491541755i</v>
      </c>
      <c r="AG50" s="32">
        <f t="shared" si="17"/>
        <v>0.82</v>
      </c>
      <c r="AH50" s="32" t="str">
        <f t="shared" si="17"/>
        <v>0.491895022701693-0.608322642183076i</v>
      </c>
      <c r="AI50" s="32" t="str">
        <f t="shared" si="18"/>
        <v>0.00784275285347333-0.00784275285347332i</v>
      </c>
      <c r="AJ50" t="str">
        <f t="shared" si="19"/>
        <v>1.31973777555517-0.603598945882374i</v>
      </c>
      <c r="AK50" t="s">
        <v>24</v>
      </c>
    </row>
    <row r="51" spans="1:37" ht="1" customHeight="1">
      <c r="A51">
        <v>31814.568359375</v>
      </c>
      <c r="B51">
        <v>1.49276900291</v>
      </c>
      <c r="C51">
        <v>-0.70040482283000005</v>
      </c>
      <c r="D51">
        <f t="shared" si="1"/>
        <v>4.5026260353700343</v>
      </c>
      <c r="G51" s="23"/>
      <c r="H51">
        <f t="shared" si="2"/>
        <v>4.5026260353700343</v>
      </c>
      <c r="I51">
        <f t="shared" si="3"/>
        <v>31814.568359375</v>
      </c>
      <c r="J51">
        <f t="shared" si="4"/>
        <v>199896.82846988554</v>
      </c>
      <c r="K51" s="23"/>
      <c r="L51" t="str">
        <f t="shared" si="5"/>
        <v>1.43000747478169-0.662508325470585i</v>
      </c>
      <c r="M51">
        <f t="shared" si="6"/>
        <v>1.43000747478169</v>
      </c>
      <c r="N51">
        <f t="shared" si="7"/>
        <v>-0.66250832547058502</v>
      </c>
      <c r="O51" s="23"/>
      <c r="P51" t="s">
        <v>24</v>
      </c>
      <c r="Q51" t="str">
        <f t="shared" si="8"/>
        <v>0.00999484142349428i</v>
      </c>
      <c r="R51">
        <f t="shared" si="9"/>
        <v>0.82</v>
      </c>
      <c r="S51" t="str">
        <f t="shared" si="10"/>
        <v>0.601213466615618-0.66370915872801i</v>
      </c>
      <c r="T51">
        <f t="shared" si="9"/>
        <v>6.4</v>
      </c>
      <c r="U51" t="str">
        <f t="shared" si="11"/>
        <v>-0.0000241670561327786i</v>
      </c>
      <c r="V51" t="s">
        <v>24</v>
      </c>
      <c r="W51" s="32">
        <f t="shared" si="0"/>
        <v>6.4</v>
      </c>
      <c r="X51" s="32" t="str">
        <f t="shared" si="0"/>
        <v>-0.0000241670561327786i</v>
      </c>
      <c r="Y51" s="31" t="str">
        <f t="shared" si="12"/>
        <v>363.884128780649+363.884128780649i</v>
      </c>
      <c r="Z51" s="31" t="str">
        <f t="shared" si="13"/>
        <v>4.62399893835754E+157-2.77565431989238E+157i</v>
      </c>
      <c r="AA51" s="31" t="str">
        <f t="shared" si="14"/>
        <v>4.62399893835754E+157-2.77565431989238E+157i</v>
      </c>
      <c r="AB51" s="31" t="str">
        <f t="shared" si="15"/>
        <v>1</v>
      </c>
      <c r="AC51" s="31" t="str">
        <f t="shared" si="16"/>
        <v>1</v>
      </c>
      <c r="AD51" t="str">
        <f t="shared" si="20"/>
        <v>0.00879400816606919-0.00879400816606918i</v>
      </c>
      <c r="AE51" t="s">
        <v>24</v>
      </c>
      <c r="AF51" s="32" t="str">
        <f t="shared" si="17"/>
        <v>0.00999484142349428i</v>
      </c>
      <c r="AG51" s="32">
        <f t="shared" si="17"/>
        <v>0.82</v>
      </c>
      <c r="AH51" s="32" t="str">
        <f t="shared" si="17"/>
        <v>0.601213466615618-0.66370915872801i</v>
      </c>
      <c r="AI51" s="32" t="str">
        <f t="shared" si="18"/>
        <v>0.00879400816606919-0.00879400816606918i</v>
      </c>
      <c r="AJ51" t="str">
        <f t="shared" si="19"/>
        <v>1.43000747478169-0.662508325470585i</v>
      </c>
      <c r="AK51" t="s">
        <v>24</v>
      </c>
    </row>
    <row r="52" spans="1:37" ht="1" customHeight="1">
      <c r="A52">
        <v>25316.70703125</v>
      </c>
      <c r="B52">
        <v>1.6254932880399999</v>
      </c>
      <c r="C52">
        <v>-0.73528403044000001</v>
      </c>
      <c r="D52">
        <f t="shared" si="1"/>
        <v>4.4034072159123951</v>
      </c>
      <c r="G52" s="23"/>
      <c r="H52">
        <f t="shared" si="2"/>
        <v>4.4034072159123951</v>
      </c>
      <c r="I52">
        <f t="shared" si="3"/>
        <v>25316.707031250058</v>
      </c>
      <c r="J52">
        <f t="shared" si="4"/>
        <v>159069.5616449205</v>
      </c>
      <c r="K52" s="23"/>
      <c r="L52" t="str">
        <f t="shared" si="5"/>
        <v>1.55499184463373-0.711197234919851i</v>
      </c>
      <c r="M52">
        <f t="shared" si="6"/>
        <v>1.5549918446337301</v>
      </c>
      <c r="N52">
        <f t="shared" si="7"/>
        <v>-0.71119723491985098</v>
      </c>
      <c r="O52" s="23"/>
      <c r="P52" t="s">
        <v>24</v>
      </c>
      <c r="Q52" t="str">
        <f t="shared" si="8"/>
        <v>0.00795347808224602i</v>
      </c>
      <c r="R52">
        <f t="shared" si="9"/>
        <v>0.82</v>
      </c>
      <c r="S52" t="str">
        <f t="shared" si="10"/>
        <v>0.725133675287766-0.709292543656129i</v>
      </c>
      <c r="T52">
        <f t="shared" si="9"/>
        <v>6.4</v>
      </c>
      <c r="U52" t="str">
        <f t="shared" si="11"/>
        <v>-0.0000303698446418042i</v>
      </c>
      <c r="V52" t="s">
        <v>24</v>
      </c>
      <c r="W52" s="32">
        <f t="shared" si="0"/>
        <v>6.4</v>
      </c>
      <c r="X52" s="32" t="str">
        <f t="shared" si="0"/>
        <v>-0.0000303698446418042i</v>
      </c>
      <c r="Y52" s="31" t="str">
        <f t="shared" si="12"/>
        <v>324.60387803228+324.60387803228i</v>
      </c>
      <c r="Z52" s="31" t="str">
        <f t="shared" si="13"/>
        <v>-2.46357253938618E+140-4.00953117323601E+140i</v>
      </c>
      <c r="AA52" s="31" t="str">
        <f t="shared" si="14"/>
        <v>-2.46357253938618E+140-4.00953117323601E+140i</v>
      </c>
      <c r="AB52" s="31" t="str">
        <f t="shared" si="15"/>
        <v>1-7.65994626351405E-17i</v>
      </c>
      <c r="AC52" s="31" t="str">
        <f t="shared" si="16"/>
        <v>1-7.65994626351405E-17i</v>
      </c>
      <c r="AD52" t="str">
        <f t="shared" si="20"/>
        <v>0.00985816934596751-0.00985816934596751i</v>
      </c>
      <c r="AE52" t="s">
        <v>24</v>
      </c>
      <c r="AF52" s="32" t="str">
        <f t="shared" si="17"/>
        <v>0.00795347808224602i</v>
      </c>
      <c r="AG52" s="32">
        <f t="shared" si="17"/>
        <v>0.82</v>
      </c>
      <c r="AH52" s="32" t="str">
        <f t="shared" si="17"/>
        <v>0.725133675287766-0.709292543656129i</v>
      </c>
      <c r="AI52" s="32" t="str">
        <f t="shared" si="18"/>
        <v>0.00985816934596751-0.00985816934596751i</v>
      </c>
      <c r="AJ52" t="str">
        <f t="shared" si="19"/>
        <v>1.55499184463373-0.711197234919851i</v>
      </c>
      <c r="AK52" t="s">
        <v>24</v>
      </c>
    </row>
    <row r="53" spans="1:37" ht="1" customHeight="1">
      <c r="A53">
        <v>20150.125</v>
      </c>
      <c r="B53">
        <v>1.7647897005099999</v>
      </c>
      <c r="C53">
        <v>-0.75444519519999997</v>
      </c>
      <c r="D53">
        <f t="shared" si="1"/>
        <v>4.3042777446032749</v>
      </c>
      <c r="G53" s="23"/>
      <c r="H53">
        <f t="shared" si="2"/>
        <v>4.3042777446032749</v>
      </c>
      <c r="I53">
        <f t="shared" si="3"/>
        <v>20150.125000000029</v>
      </c>
      <c r="J53">
        <f t="shared" si="4"/>
        <v>126606.96933783224</v>
      </c>
      <c r="K53" s="23"/>
      <c r="L53" t="str">
        <f t="shared" si="5"/>
        <v>1.69194032448988-0.745555787981029i</v>
      </c>
      <c r="M53">
        <f t="shared" si="6"/>
        <v>1.6919403244898801</v>
      </c>
      <c r="N53">
        <f t="shared" si="7"/>
        <v>-0.74555578798102895</v>
      </c>
      <c r="O53" s="23"/>
      <c r="P53" t="s">
        <v>24</v>
      </c>
      <c r="Q53" t="str">
        <f t="shared" si="8"/>
        <v>0.00633034846689161i</v>
      </c>
      <c r="R53">
        <f t="shared" si="9"/>
        <v>0.82</v>
      </c>
      <c r="S53" t="str">
        <f t="shared" si="10"/>
        <v>0.860890356754059-0.740836168712104i</v>
      </c>
      <c r="T53">
        <f t="shared" si="9"/>
        <v>6.4</v>
      </c>
      <c r="U53" t="str">
        <f t="shared" si="11"/>
        <v>-0.0000381568084258105i</v>
      </c>
      <c r="V53" t="s">
        <v>24</v>
      </c>
      <c r="W53" s="32">
        <f t="shared" si="0"/>
        <v>6.4</v>
      </c>
      <c r="X53" s="32" t="str">
        <f t="shared" si="0"/>
        <v>-0.0000381568084258105i</v>
      </c>
      <c r="Y53" s="31" t="str">
        <f t="shared" si="12"/>
        <v>289.593605746708+289.593605746708i</v>
      </c>
      <c r="Z53" s="31" t="str">
        <f t="shared" si="13"/>
        <v>2.47711271732873E+125+1.57757116481158E+125i</v>
      </c>
      <c r="AA53" s="31" t="str">
        <f t="shared" si="14"/>
        <v>2.47711271732873E+125+1.57757116481158E+125i</v>
      </c>
      <c r="AB53" s="31" t="str">
        <f t="shared" si="15"/>
        <v>1</v>
      </c>
      <c r="AC53" s="31" t="str">
        <f t="shared" si="16"/>
        <v>1</v>
      </c>
      <c r="AD53" t="str">
        <f t="shared" si="20"/>
        <v>0.0110499677358169-0.0110499677358169i</v>
      </c>
      <c r="AE53" t="s">
        <v>24</v>
      </c>
      <c r="AF53" s="32" t="str">
        <f t="shared" si="17"/>
        <v>0.00633034846689161i</v>
      </c>
      <c r="AG53" s="32">
        <f t="shared" si="17"/>
        <v>0.82</v>
      </c>
      <c r="AH53" s="32" t="str">
        <f t="shared" si="17"/>
        <v>0.860890356754059-0.740836168712104i</v>
      </c>
      <c r="AI53" s="32" t="str">
        <f t="shared" si="18"/>
        <v>0.0110499677358169-0.0110499677358169i</v>
      </c>
      <c r="AJ53" t="str">
        <f t="shared" si="19"/>
        <v>1.69194032448988-0.745555787981029i</v>
      </c>
      <c r="AK53" t="s">
        <v>24</v>
      </c>
    </row>
    <row r="54" spans="1:37" ht="1" customHeight="1">
      <c r="A54">
        <v>16044.1953125</v>
      </c>
      <c r="B54">
        <v>1.9063013792000001</v>
      </c>
      <c r="C54">
        <v>-0.75744670629999999</v>
      </c>
      <c r="D54">
        <f t="shared" si="1"/>
        <v>4.205317940184746</v>
      </c>
      <c r="G54" s="23"/>
      <c r="H54">
        <f t="shared" si="2"/>
        <v>4.205317940184746</v>
      </c>
      <c r="I54">
        <f t="shared" si="3"/>
        <v>16044.195312499993</v>
      </c>
      <c r="J54">
        <f t="shared" si="4"/>
        <v>100808.65225301955</v>
      </c>
      <c r="K54" s="23"/>
      <c r="L54" t="str">
        <f t="shared" si="5"/>
        <v>1.83612021519858-0.762345781582836i</v>
      </c>
      <c r="M54">
        <f t="shared" si="6"/>
        <v>1.83612021519858</v>
      </c>
      <c r="N54">
        <f t="shared" si="7"/>
        <v>-0.76234578158283595</v>
      </c>
      <c r="O54" s="23"/>
      <c r="P54" t="s">
        <v>24</v>
      </c>
      <c r="Q54" t="str">
        <f t="shared" si="8"/>
        <v>0.00504043261265098i</v>
      </c>
      <c r="R54">
        <f t="shared" si="9"/>
        <v>0.82</v>
      </c>
      <c r="S54" t="str">
        <f t="shared" si="10"/>
        <v>1.00373678637875-0.755002785375659i</v>
      </c>
      <c r="T54">
        <f t="shared" si="9"/>
        <v>6.4</v>
      </c>
      <c r="U54" t="str">
        <f t="shared" si="11"/>
        <v>-0.0000479216591674197i</v>
      </c>
      <c r="V54" t="s">
        <v>24</v>
      </c>
      <c r="W54" s="32">
        <f t="shared" si="0"/>
        <v>6.4</v>
      </c>
      <c r="X54" s="32" t="str">
        <f t="shared" si="0"/>
        <v>-0.0000479216591674197i</v>
      </c>
      <c r="Y54" s="31" t="str">
        <f t="shared" si="12"/>
        <v>258.409851306795+258.409851306795i</v>
      </c>
      <c r="Z54" s="31" t="str">
        <f t="shared" si="13"/>
        <v>5.86578249029453E+111+6.03062428642844E+111i</v>
      </c>
      <c r="AA54" s="31" t="str">
        <f t="shared" si="14"/>
        <v>5.86578249029453E+111+6.03062428642844E+111i</v>
      </c>
      <c r="AB54" s="31" t="str">
        <f t="shared" si="15"/>
        <v>1</v>
      </c>
      <c r="AC54" s="31" t="str">
        <f t="shared" si="16"/>
        <v>1</v>
      </c>
      <c r="AD54" t="str">
        <f t="shared" si="20"/>
        <v>0.0123834288198279-0.0123834288198278i</v>
      </c>
      <c r="AE54" t="s">
        <v>24</v>
      </c>
      <c r="AF54" s="32" t="str">
        <f t="shared" si="17"/>
        <v>0.00504043261265098i</v>
      </c>
      <c r="AG54" s="32">
        <f t="shared" si="17"/>
        <v>0.82</v>
      </c>
      <c r="AH54" s="32" t="str">
        <f t="shared" si="17"/>
        <v>1.00373678637875-0.755002785375659i</v>
      </c>
      <c r="AI54" s="32" t="str">
        <f t="shared" si="18"/>
        <v>0.0123834288198279-0.0123834288198278i</v>
      </c>
      <c r="AJ54" t="str">
        <f t="shared" si="19"/>
        <v>1.83612021519858-0.762345781582836i</v>
      </c>
      <c r="AK54" t="s">
        <v>24</v>
      </c>
    </row>
    <row r="55" spans="1:37" ht="1" customHeight="1">
      <c r="A55">
        <v>12788.3427734375</v>
      </c>
      <c r="B55">
        <v>2.0450377464299998</v>
      </c>
      <c r="C55">
        <v>-0.74405539036000001</v>
      </c>
      <c r="D55">
        <f t="shared" si="1"/>
        <v>4.1068142684048876</v>
      </c>
      <c r="G55" s="23"/>
      <c r="H55">
        <f t="shared" si="2"/>
        <v>4.1068142684048876</v>
      </c>
      <c r="I55">
        <f t="shared" si="3"/>
        <v>12788.342773437498</v>
      </c>
      <c r="J55">
        <f t="shared" si="4"/>
        <v>80351.527417238729</v>
      </c>
      <c r="K55" s="23"/>
      <c r="L55" t="str">
        <f t="shared" si="5"/>
        <v>1.98132537476358-0.760164838516967i</v>
      </c>
      <c r="M55">
        <f t="shared" si="6"/>
        <v>1.9813253747635799</v>
      </c>
      <c r="N55">
        <f t="shared" si="7"/>
        <v>-0.76016483851696703</v>
      </c>
      <c r="O55" s="23"/>
      <c r="P55" t="s">
        <v>24</v>
      </c>
      <c r="Q55" t="str">
        <f t="shared" si="8"/>
        <v>0.00401757637086194i</v>
      </c>
      <c r="R55">
        <f t="shared" si="9"/>
        <v>0.82</v>
      </c>
      <c r="S55" t="str">
        <f t="shared" si="10"/>
        <v>1.14745485459901-0.750311894723258i</v>
      </c>
      <c r="T55">
        <f t="shared" si="9"/>
        <v>6.4</v>
      </c>
      <c r="U55" t="str">
        <f t="shared" si="11"/>
        <v>-0.0000601222905111783i</v>
      </c>
      <c r="V55" t="s">
        <v>24</v>
      </c>
      <c r="W55" s="32">
        <f t="shared" si="0"/>
        <v>6.4</v>
      </c>
      <c r="X55" s="32" t="str">
        <f t="shared" si="0"/>
        <v>-0.0000601222905111783i</v>
      </c>
      <c r="Y55" s="31" t="str">
        <f t="shared" si="12"/>
        <v>230.705118628042+230.705118628042i</v>
      </c>
      <c r="Z55" s="31" t="str">
        <f t="shared" si="13"/>
        <v>-1.56747114740771E+99-7.65620907230814E+99i</v>
      </c>
      <c r="AA55" s="31" t="str">
        <f t="shared" si="14"/>
        <v>-1.56747114740771E+99-7.65620907230814E+99i</v>
      </c>
      <c r="AB55" s="31" t="str">
        <f t="shared" si="15"/>
        <v>1</v>
      </c>
      <c r="AC55" s="31" t="str">
        <f t="shared" si="16"/>
        <v>1</v>
      </c>
      <c r="AD55" t="str">
        <f t="shared" si="20"/>
        <v>0.013870520164571-0.013870520164571i</v>
      </c>
      <c r="AE55" t="s">
        <v>24</v>
      </c>
      <c r="AF55" s="32" t="str">
        <f t="shared" si="17"/>
        <v>0.00401757637086194i</v>
      </c>
      <c r="AG55" s="32">
        <f t="shared" si="17"/>
        <v>0.82</v>
      </c>
      <c r="AH55" s="32" t="str">
        <f t="shared" si="17"/>
        <v>1.14745485459901-0.750311894723258i</v>
      </c>
      <c r="AI55" s="32" t="str">
        <f t="shared" si="18"/>
        <v>0.013870520164571-0.013870520164571i</v>
      </c>
      <c r="AJ55" t="str">
        <f t="shared" si="19"/>
        <v>1.98132537476358-0.760164838516967i</v>
      </c>
      <c r="AK55" t="s">
        <v>24</v>
      </c>
    </row>
    <row r="56" spans="1:37" ht="1" customHeight="1">
      <c r="A56">
        <v>10197.822265625</v>
      </c>
      <c r="B56">
        <v>2.17739844322</v>
      </c>
      <c r="C56">
        <v>-0.71576899289999996</v>
      </c>
      <c r="D56">
        <f t="shared" si="1"/>
        <v>4.0085074385266344</v>
      </c>
      <c r="G56" s="23"/>
      <c r="H56">
        <f t="shared" si="2"/>
        <v>4.0085074385266344</v>
      </c>
      <c r="I56">
        <f t="shared" si="3"/>
        <v>10197.822265624998</v>
      </c>
      <c r="J56">
        <f t="shared" si="4"/>
        <v>64074.807024603826</v>
      </c>
      <c r="K56" s="23"/>
      <c r="L56" t="str">
        <f t="shared" si="5"/>
        <v>2.12198860763731-0.739798303118607i</v>
      </c>
      <c r="M56">
        <f t="shared" si="6"/>
        <v>2.1219886076373098</v>
      </c>
      <c r="N56">
        <f t="shared" si="7"/>
        <v>-0.73979830311860695</v>
      </c>
      <c r="O56" s="23"/>
      <c r="P56" t="s">
        <v>24</v>
      </c>
      <c r="Q56" t="str">
        <f t="shared" si="8"/>
        <v>0.00320374035123019i</v>
      </c>
      <c r="R56">
        <f t="shared" si="9"/>
        <v>0.82</v>
      </c>
      <c r="S56" t="str">
        <f t="shared" si="10"/>
        <v>1.28645593593965-0.727469371772177i</v>
      </c>
      <c r="T56">
        <f t="shared" si="9"/>
        <v>6.4</v>
      </c>
      <c r="U56" t="str">
        <f t="shared" si="11"/>
        <v>-0.000075394965646032i</v>
      </c>
      <c r="V56" t="s">
        <v>24</v>
      </c>
      <c r="W56" s="32">
        <f t="shared" si="0"/>
        <v>6.4</v>
      </c>
      <c r="X56" s="32" t="str">
        <f t="shared" si="0"/>
        <v>-0.000075394965646032i</v>
      </c>
      <c r="Y56" s="31" t="str">
        <f t="shared" si="12"/>
        <v>206.017358912053+206.017358912053i</v>
      </c>
      <c r="Z56" s="31" t="str">
        <f t="shared" si="13"/>
        <v>3.56916088478382E+88-1.43951865250209E+89i</v>
      </c>
      <c r="AA56" s="31" t="str">
        <f t="shared" si="14"/>
        <v>3.56916088478382E+88-1.43951865250209E+89i</v>
      </c>
      <c r="AB56" s="31" t="str">
        <f t="shared" si="15"/>
        <v>1</v>
      </c>
      <c r="AC56" s="31" t="str">
        <f t="shared" si="16"/>
        <v>1</v>
      </c>
      <c r="AD56" t="str">
        <f t="shared" si="20"/>
        <v>0.0155326716976605-0.0155326716976605i</v>
      </c>
      <c r="AE56" t="s">
        <v>24</v>
      </c>
      <c r="AF56" s="32" t="str">
        <f t="shared" si="17"/>
        <v>0.00320374035123019i</v>
      </c>
      <c r="AG56" s="32">
        <f t="shared" si="17"/>
        <v>0.82</v>
      </c>
      <c r="AH56" s="32" t="str">
        <f t="shared" si="17"/>
        <v>1.28645593593965-0.727469371772177i</v>
      </c>
      <c r="AI56" s="32" t="str">
        <f t="shared" si="18"/>
        <v>0.0155326716976605-0.0155326716976605i</v>
      </c>
      <c r="AJ56" t="str">
        <f t="shared" si="19"/>
        <v>2.12198860763731-0.739798303118607i</v>
      </c>
      <c r="AK56" t="s">
        <v>24</v>
      </c>
    </row>
    <row r="57" spans="1:37" ht="1" customHeight="1">
      <c r="A57">
        <v>7943.2841796875</v>
      </c>
      <c r="B57">
        <v>2.3149960041000002</v>
      </c>
      <c r="C57">
        <v>-0.66564613580999998</v>
      </c>
      <c r="D57">
        <f t="shared" si="1"/>
        <v>3.9000001001878681</v>
      </c>
      <c r="G57" s="23"/>
      <c r="H57">
        <f t="shared" si="2"/>
        <v>3.9000001001878681</v>
      </c>
      <c r="I57">
        <f t="shared" si="3"/>
        <v>7943.2841796875127</v>
      </c>
      <c r="J57">
        <f t="shared" si="4"/>
        <v>49909.126448564632</v>
      </c>
      <c r="K57" s="23"/>
      <c r="L57" t="str">
        <f t="shared" si="5"/>
        <v>2.26615012225926-0.699349927943051i</v>
      </c>
      <c r="M57">
        <f t="shared" si="6"/>
        <v>2.2661501222592602</v>
      </c>
      <c r="N57">
        <f t="shared" si="7"/>
        <v>-0.69934992794305095</v>
      </c>
      <c r="O57" s="23"/>
      <c r="P57" t="s">
        <v>24</v>
      </c>
      <c r="Q57" t="str">
        <f t="shared" si="8"/>
        <v>0.00249545632242823i</v>
      </c>
      <c r="R57">
        <f t="shared" si="9"/>
        <v>0.82</v>
      </c>
      <c r="S57" t="str">
        <f t="shared" si="10"/>
        <v>1.42855064242291-0.684245904429125i</v>
      </c>
      <c r="T57">
        <f t="shared" si="9"/>
        <v>6.4</v>
      </c>
      <c r="U57" t="str">
        <f t="shared" si="11"/>
        <v>-0.0000967942782844493i</v>
      </c>
      <c r="V57" t="s">
        <v>24</v>
      </c>
      <c r="W57" s="32">
        <f t="shared" si="0"/>
        <v>6.4</v>
      </c>
      <c r="X57" s="32" t="str">
        <f t="shared" si="0"/>
        <v>-0.0000967942782844493i</v>
      </c>
      <c r="Y57" s="31" t="str">
        <f t="shared" si="12"/>
        <v>181.823555568384+181.823555568384i</v>
      </c>
      <c r="Z57" s="31" t="str">
        <f t="shared" si="13"/>
        <v>4.26821704287844E+78-1.748578677301E+78i</v>
      </c>
      <c r="AA57" s="31" t="str">
        <f t="shared" si="14"/>
        <v>4.26821704287844E+78-1.748578677301E+78i</v>
      </c>
      <c r="AB57" s="31" t="str">
        <f t="shared" si="15"/>
        <v>1</v>
      </c>
      <c r="AC57" s="31" t="str">
        <f t="shared" si="16"/>
        <v>1</v>
      </c>
      <c r="AD57" t="str">
        <f t="shared" si="20"/>
        <v>0.0175994798363542-0.0175994798363542i</v>
      </c>
      <c r="AE57" t="s">
        <v>24</v>
      </c>
      <c r="AF57" s="32" t="str">
        <f t="shared" si="17"/>
        <v>0.00249545632242823i</v>
      </c>
      <c r="AG57" s="32">
        <f t="shared" si="17"/>
        <v>0.82</v>
      </c>
      <c r="AH57" s="32" t="str">
        <f t="shared" si="17"/>
        <v>1.42855064242291-0.684245904429125i</v>
      </c>
      <c r="AI57" s="32" t="str">
        <f t="shared" si="18"/>
        <v>0.0175994798363542-0.0175994798363542i</v>
      </c>
      <c r="AJ57" t="str">
        <f t="shared" si="19"/>
        <v>2.26615012225926-0.699349927943051i</v>
      </c>
      <c r="AK57" t="s">
        <v>24</v>
      </c>
    </row>
    <row r="58" spans="1:37" ht="1" customHeight="1">
      <c r="A58">
        <v>6309.576171875</v>
      </c>
      <c r="B58">
        <v>2.42432260513</v>
      </c>
      <c r="C58">
        <v>-0.61205035448</v>
      </c>
      <c r="D58">
        <f t="shared" si="1"/>
        <v>3.800000187707226</v>
      </c>
      <c r="G58" s="23"/>
      <c r="H58">
        <f t="shared" si="2"/>
        <v>3.800000187707226</v>
      </c>
      <c r="I58">
        <f t="shared" si="3"/>
        <v>6309.5761718750091</v>
      </c>
      <c r="J58">
        <f t="shared" si="4"/>
        <v>39644.23629765548</v>
      </c>
      <c r="K58" s="23"/>
      <c r="L58" t="str">
        <f t="shared" si="5"/>
        <v>2.38468153456303-0.64981144082114i</v>
      </c>
      <c r="M58">
        <f t="shared" si="6"/>
        <v>2.3846815345630299</v>
      </c>
      <c r="N58">
        <f t="shared" si="7"/>
        <v>-0.64981144082113995</v>
      </c>
      <c r="O58" s="23"/>
      <c r="P58" t="s">
        <v>24</v>
      </c>
      <c r="Q58" t="str">
        <f t="shared" si="8"/>
        <v>0.00198221181488277i</v>
      </c>
      <c r="R58">
        <f t="shared" si="9"/>
        <v>0.82</v>
      </c>
      <c r="S58" t="str">
        <f t="shared" si="10"/>
        <v>1.54493459539023-0.632046713463227i</v>
      </c>
      <c r="T58">
        <f t="shared" si="9"/>
        <v>6.4</v>
      </c>
      <c r="U58" t="str">
        <f t="shared" si="11"/>
        <v>-0.000121856752091901i</v>
      </c>
      <c r="V58" t="s">
        <v>24</v>
      </c>
      <c r="W58" s="32">
        <f t="shared" si="0"/>
        <v>6.4</v>
      </c>
      <c r="X58" s="32" t="str">
        <f t="shared" si="0"/>
        <v>-0.000121856752091901i</v>
      </c>
      <c r="Y58" s="31" t="str">
        <f t="shared" si="12"/>
        <v>162.050430803398+162.050430803398i</v>
      </c>
      <c r="Z58" s="31" t="str">
        <f t="shared" si="13"/>
        <v>3.04818701333647E+69-1.15322358528171E+70i</v>
      </c>
      <c r="AA58" s="31" t="str">
        <f t="shared" si="14"/>
        <v>3.04818701333647E+69-1.15322358528171E+70i</v>
      </c>
      <c r="AB58" s="31" t="str">
        <f t="shared" si="15"/>
        <v>1+3.10525278117977E-17i</v>
      </c>
      <c r="AC58" s="31" t="str">
        <f t="shared" si="16"/>
        <v>1+3.10525278117977E-17i</v>
      </c>
      <c r="AD58" t="str">
        <f t="shared" si="20"/>
        <v>0.0197469391727954-0.0197469391727954i</v>
      </c>
      <c r="AE58" t="s">
        <v>24</v>
      </c>
      <c r="AF58" s="32" t="str">
        <f t="shared" si="17"/>
        <v>0.00198221181488277i</v>
      </c>
      <c r="AG58" s="32">
        <f t="shared" si="17"/>
        <v>0.82</v>
      </c>
      <c r="AH58" s="32" t="str">
        <f t="shared" si="17"/>
        <v>1.54493459539023-0.632046713463227i</v>
      </c>
      <c r="AI58" s="32" t="str">
        <f t="shared" si="18"/>
        <v>0.0197469391727954-0.0197469391727954i</v>
      </c>
      <c r="AJ58" t="str">
        <f t="shared" si="19"/>
        <v>2.38468153456303-0.64981144082114i</v>
      </c>
      <c r="AK58" t="s">
        <v>24</v>
      </c>
    </row>
    <row r="59" spans="1:37" ht="1" customHeight="1">
      <c r="A59">
        <v>5011.8701171875</v>
      </c>
      <c r="B59">
        <v>2.51805734634</v>
      </c>
      <c r="C59">
        <v>-0.55281823874000002</v>
      </c>
      <c r="D59">
        <f t="shared" si="1"/>
        <v>3.699999807709252</v>
      </c>
      <c r="G59" s="23"/>
      <c r="H59">
        <f t="shared" si="2"/>
        <v>3.699999807709252</v>
      </c>
      <c r="I59">
        <f t="shared" si="3"/>
        <v>5011.8701171875018</v>
      </c>
      <c r="J59">
        <f t="shared" si="4"/>
        <v>31490.508681804942</v>
      </c>
      <c r="K59" s="23"/>
      <c r="L59" t="str">
        <f t="shared" si="5"/>
        <v>2.48757951809143-0.593297324449351i</v>
      </c>
      <c r="M59">
        <f t="shared" si="6"/>
        <v>2.48757951809143</v>
      </c>
      <c r="N59">
        <f t="shared" si="7"/>
        <v>-0.59329732444935102</v>
      </c>
      <c r="O59" s="23"/>
      <c r="P59" t="s">
        <v>24</v>
      </c>
      <c r="Q59" t="str">
        <f t="shared" si="8"/>
        <v>0.00157452543409025i</v>
      </c>
      <c r="R59">
        <f t="shared" si="9"/>
        <v>0.82</v>
      </c>
      <c r="S59" t="str">
        <f t="shared" si="10"/>
        <v>1.64542307823038-0.572715410022393i</v>
      </c>
      <c r="T59">
        <f t="shared" si="9"/>
        <v>6.4</v>
      </c>
      <c r="U59" t="str">
        <f t="shared" si="11"/>
        <v>-0.000153408696036321i</v>
      </c>
      <c r="V59" t="s">
        <v>24</v>
      </c>
      <c r="W59" s="32">
        <f t="shared" si="0"/>
        <v>6.4</v>
      </c>
      <c r="X59" s="32" t="str">
        <f t="shared" si="0"/>
        <v>-0.000153408696036321i</v>
      </c>
      <c r="Y59" s="31" t="str">
        <f t="shared" si="12"/>
        <v>144.427535293058+144.427535293058i</v>
      </c>
      <c r="Z59" s="31" t="str">
        <f t="shared" si="13"/>
        <v>2.63908772190656E+62-2.26796325411403E+61i</v>
      </c>
      <c r="AA59" s="31" t="str">
        <f t="shared" si="14"/>
        <v>2.63908772190656E+62-2.26796325411403E+61i</v>
      </c>
      <c r="AB59" s="31" t="str">
        <f t="shared" si="15"/>
        <v>1-1.07369254444853E-17i</v>
      </c>
      <c r="AC59" s="31" t="str">
        <f t="shared" si="16"/>
        <v>1-1.07369254444853E-17i</v>
      </c>
      <c r="AD59" t="str">
        <f t="shared" si="20"/>
        <v>0.0221564398610478-0.0221564398610478i</v>
      </c>
      <c r="AE59" t="s">
        <v>24</v>
      </c>
      <c r="AF59" s="32" t="str">
        <f t="shared" si="17"/>
        <v>0.00157452543409025i</v>
      </c>
      <c r="AG59" s="32">
        <f t="shared" si="17"/>
        <v>0.82</v>
      </c>
      <c r="AH59" s="32" t="str">
        <f t="shared" si="17"/>
        <v>1.64542307823038-0.572715410022393i</v>
      </c>
      <c r="AI59" s="32" t="str">
        <f t="shared" si="18"/>
        <v>0.0221564398610478-0.0221564398610478i</v>
      </c>
      <c r="AJ59" t="str">
        <f t="shared" si="19"/>
        <v>2.48757951809143-0.593297324449351i</v>
      </c>
      <c r="AK59" t="s">
        <v>24</v>
      </c>
    </row>
    <row r="60" spans="1:37" ht="1" customHeight="1">
      <c r="A60">
        <v>3981.07080078125</v>
      </c>
      <c r="B60">
        <v>2.5951719284100001</v>
      </c>
      <c r="C60">
        <v>-0.49311313032999998</v>
      </c>
      <c r="D60">
        <f t="shared" si="1"/>
        <v>3.5999999013005484</v>
      </c>
      <c r="G60" s="23"/>
      <c r="H60">
        <f t="shared" si="2"/>
        <v>3.5999999013005484</v>
      </c>
      <c r="I60">
        <f t="shared" si="3"/>
        <v>3981.0708007812541</v>
      </c>
      <c r="J60">
        <f t="shared" si="4"/>
        <v>25013.805562310445</v>
      </c>
      <c r="K60" s="23"/>
      <c r="L60" t="str">
        <f t="shared" si="5"/>
        <v>2.57473684693166-0.534136858107742i</v>
      </c>
      <c r="M60">
        <f t="shared" si="6"/>
        <v>2.5747368469316601</v>
      </c>
      <c r="N60">
        <f t="shared" si="7"/>
        <v>-0.53413685810774203</v>
      </c>
      <c r="O60" s="23"/>
      <c r="P60" t="s">
        <v>24</v>
      </c>
      <c r="Q60" t="str">
        <f t="shared" si="8"/>
        <v>0.00125069027811552i</v>
      </c>
      <c r="R60">
        <f t="shared" si="9"/>
        <v>0.82</v>
      </c>
      <c r="S60" t="str">
        <f t="shared" si="10"/>
        <v>1.72987691520461-0.510527616658812i</v>
      </c>
      <c r="T60">
        <f t="shared" si="9"/>
        <v>6.4</v>
      </c>
      <c r="U60" t="str">
        <f t="shared" si="11"/>
        <v>-0.000193130064210426i</v>
      </c>
      <c r="V60" t="s">
        <v>24</v>
      </c>
      <c r="W60" s="32">
        <f t="shared" si="0"/>
        <v>6.4</v>
      </c>
      <c r="X60" s="32" t="str">
        <f t="shared" si="0"/>
        <v>-0.000193130064210426i</v>
      </c>
      <c r="Y60" s="31" t="str">
        <f t="shared" si="12"/>
        <v>128.721190192114+128.721190192114i</v>
      </c>
      <c r="Z60" s="31" t="str">
        <f t="shared" si="13"/>
        <v>-3.98414043897376E+55+3.35892932878753E+54i</v>
      </c>
      <c r="AA60" s="31" t="str">
        <f t="shared" si="14"/>
        <v>-3.98414043897376E+55+3.35892932878753E+54i</v>
      </c>
      <c r="AB60" s="31" t="str">
        <f t="shared" si="15"/>
        <v>1</v>
      </c>
      <c r="AC60" s="31" t="str">
        <f t="shared" si="16"/>
        <v>1</v>
      </c>
      <c r="AD60" t="str">
        <f t="shared" si="20"/>
        <v>0.0248599317270455-0.0248599317270455i</v>
      </c>
      <c r="AE60" t="s">
        <v>24</v>
      </c>
      <c r="AF60" s="32" t="str">
        <f t="shared" si="17"/>
        <v>0.00125069027811552i</v>
      </c>
      <c r="AG60" s="32">
        <f t="shared" si="17"/>
        <v>0.82</v>
      </c>
      <c r="AH60" s="32" t="str">
        <f t="shared" si="17"/>
        <v>1.72987691520461-0.510527616658812i</v>
      </c>
      <c r="AI60" s="32" t="str">
        <f t="shared" si="18"/>
        <v>0.0248599317270455-0.0248599317270455i</v>
      </c>
      <c r="AJ60" t="str">
        <f t="shared" si="19"/>
        <v>2.57473684693166-0.534136858107742i</v>
      </c>
      <c r="AK60" t="s">
        <v>24</v>
      </c>
    </row>
    <row r="61" spans="1:37" ht="1" customHeight="1">
      <c r="A61">
        <v>3162.27783203125</v>
      </c>
      <c r="B61">
        <v>2.6574912071200001</v>
      </c>
      <c r="C61">
        <v>-0.43608862162000001</v>
      </c>
      <c r="D61">
        <f t="shared" si="1"/>
        <v>3.5000000236029543</v>
      </c>
      <c r="G61" s="23"/>
      <c r="H61">
        <f t="shared" si="2"/>
        <v>3.5000000236029543</v>
      </c>
      <c r="I61">
        <f t="shared" si="3"/>
        <v>3162.2778320312555</v>
      </c>
      <c r="J61">
        <f t="shared" si="4"/>
        <v>19869.177611438499</v>
      </c>
      <c r="K61" s="23"/>
      <c r="L61" t="str">
        <f t="shared" si="5"/>
        <v>2.64726444630272-0.475839765121687i</v>
      </c>
      <c r="M61">
        <f t="shared" si="6"/>
        <v>2.64726444630272</v>
      </c>
      <c r="N61">
        <f t="shared" si="7"/>
        <v>-0.47583976512168702</v>
      </c>
      <c r="O61" s="23"/>
      <c r="P61" t="s">
        <v>24</v>
      </c>
      <c r="Q61" t="str">
        <f t="shared" si="8"/>
        <v>0.000993458880571925i</v>
      </c>
      <c r="R61">
        <f t="shared" si="9"/>
        <v>0.82</v>
      </c>
      <c r="S61" t="str">
        <f t="shared" si="10"/>
        <v>1.79937114805983-0.448939925759367i</v>
      </c>
      <c r="T61">
        <f t="shared" si="9"/>
        <v>6.4</v>
      </c>
      <c r="U61" t="str">
        <f t="shared" si="11"/>
        <v>-0.000243136277145916i</v>
      </c>
      <c r="V61" t="s">
        <v>24</v>
      </c>
      <c r="W61" s="32">
        <f t="shared" si="0"/>
        <v>6.4</v>
      </c>
      <c r="X61" s="32" t="str">
        <f t="shared" si="0"/>
        <v>-0.000243136277145916i</v>
      </c>
      <c r="Y61" s="31" t="str">
        <f t="shared" si="12"/>
        <v>114.722897670068+114.722897670068i</v>
      </c>
      <c r="Z61" s="31" t="str">
        <f t="shared" si="13"/>
        <v>-1.82298812619157E+48+3.32536863409239E+49i</v>
      </c>
      <c r="AA61" s="31" t="str">
        <f t="shared" si="14"/>
        <v>-1.82298812619157E+48+3.32536863409239E+49i</v>
      </c>
      <c r="AB61" s="31" t="str">
        <f t="shared" si="15"/>
        <v>1</v>
      </c>
      <c r="AC61" s="31" t="str">
        <f t="shared" si="16"/>
        <v>1</v>
      </c>
      <c r="AD61" t="str">
        <f t="shared" si="20"/>
        <v>0.0278932982428921-0.0278932982428921i</v>
      </c>
      <c r="AE61" t="s">
        <v>24</v>
      </c>
      <c r="AF61" s="32" t="str">
        <f t="shared" si="17"/>
        <v>0.000993458880571925i</v>
      </c>
      <c r="AG61" s="32">
        <f t="shared" si="17"/>
        <v>0.82</v>
      </c>
      <c r="AH61" s="32" t="str">
        <f t="shared" si="17"/>
        <v>1.79937114805983-0.448939925759367i</v>
      </c>
      <c r="AI61" s="32" t="str">
        <f t="shared" si="18"/>
        <v>0.0278932982428921-0.0278932982428921i</v>
      </c>
      <c r="AJ61" t="str">
        <f t="shared" si="19"/>
        <v>2.64726444630272-0.475839765121687i</v>
      </c>
      <c r="AK61" t="s">
        <v>24</v>
      </c>
    </row>
    <row r="62" spans="1:37" ht="1" customHeight="1">
      <c r="A62">
        <v>2511.88696289063</v>
      </c>
      <c r="B62">
        <v>2.7078638076799999</v>
      </c>
      <c r="C62">
        <v>-0.38401955366000001</v>
      </c>
      <c r="D62">
        <f t="shared" si="1"/>
        <v>3.400000091873514</v>
      </c>
      <c r="G62" s="23"/>
      <c r="H62">
        <f t="shared" si="2"/>
        <v>3.400000091873514</v>
      </c>
      <c r="I62">
        <f t="shared" si="3"/>
        <v>2511.8869628906309</v>
      </c>
      <c r="J62">
        <f t="shared" si="4"/>
        <v>15782.651258530366</v>
      </c>
      <c r="K62" s="23"/>
      <c r="L62" t="str">
        <f t="shared" si="5"/>
        <v>2.70696467355861-0.420927265390915i</v>
      </c>
      <c r="M62">
        <f t="shared" si="6"/>
        <v>2.7069646735586099</v>
      </c>
      <c r="N62">
        <f t="shared" si="7"/>
        <v>-0.42092726539091502</v>
      </c>
      <c r="O62" s="23"/>
      <c r="P62" t="s">
        <v>24</v>
      </c>
      <c r="Q62" t="str">
        <f t="shared" si="8"/>
        <v>0.000789132562926518i</v>
      </c>
      <c r="R62">
        <f t="shared" si="9"/>
        <v>0.82</v>
      </c>
      <c r="S62" t="str">
        <f t="shared" si="10"/>
        <v>1.85566788063865-0.390419605033877i</v>
      </c>
      <c r="T62">
        <f t="shared" si="9"/>
        <v>6.4</v>
      </c>
      <c r="U62" t="str">
        <f t="shared" si="11"/>
        <v>-0.000306090389710986i</v>
      </c>
      <c r="V62" t="s">
        <v>24</v>
      </c>
      <c r="W62" s="32">
        <f t="shared" si="0"/>
        <v>6.4</v>
      </c>
      <c r="X62" s="32" t="str">
        <f t="shared" si="0"/>
        <v>-0.000306090389710986i</v>
      </c>
      <c r="Y62" s="31" t="str">
        <f t="shared" si="12"/>
        <v>102.246898210413+102.246898210413i</v>
      </c>
      <c r="Z62" s="31" t="str">
        <f t="shared" si="13"/>
        <v>-1.83859446561368E+43+1.25789209842452E+44i</v>
      </c>
      <c r="AA62" s="31" t="str">
        <f t="shared" si="14"/>
        <v>-1.83859446561368E+43+1.25789209842452E+44i</v>
      </c>
      <c r="AB62" s="31" t="str">
        <f t="shared" si="15"/>
        <v>1</v>
      </c>
      <c r="AC62" s="31" t="str">
        <f t="shared" si="16"/>
        <v>1</v>
      </c>
      <c r="AD62" t="str">
        <f t="shared" si="20"/>
        <v>0.0312967929199647-0.0312967929199647i</v>
      </c>
      <c r="AE62" t="s">
        <v>24</v>
      </c>
      <c r="AF62" s="32" t="str">
        <f t="shared" si="17"/>
        <v>0.000789132562926518i</v>
      </c>
      <c r="AG62" s="32">
        <f t="shared" si="17"/>
        <v>0.82</v>
      </c>
      <c r="AH62" s="32" t="str">
        <f t="shared" si="17"/>
        <v>1.85566788063865-0.390419605033877i</v>
      </c>
      <c r="AI62" s="32" t="str">
        <f t="shared" si="18"/>
        <v>0.0312967929199647-0.0312967929199647i</v>
      </c>
      <c r="AJ62" t="str">
        <f t="shared" si="19"/>
        <v>2.70696467355861-0.420927265390915i</v>
      </c>
      <c r="AK62" t="s">
        <v>24</v>
      </c>
    </row>
    <row r="63" spans="1:37" ht="1" customHeight="1">
      <c r="A63">
        <v>1995.26306152344</v>
      </c>
      <c r="B63">
        <v>2.7485456466699998</v>
      </c>
      <c r="C63">
        <v>-0.33946737647000003</v>
      </c>
      <c r="D63">
        <f t="shared" si="1"/>
        <v>3.3000001624971627</v>
      </c>
      <c r="G63" s="23"/>
      <c r="H63">
        <f t="shared" si="2"/>
        <v>3.3000001624971627</v>
      </c>
      <c r="I63">
        <f t="shared" si="3"/>
        <v>1995.2630615234402</v>
      </c>
      <c r="J63">
        <f t="shared" si="4"/>
        <v>12536.607552122239</v>
      </c>
      <c r="K63" s="23"/>
      <c r="L63" t="str">
        <f t="shared" si="5"/>
        <v>2.75589853156083-0.370990718242172i</v>
      </c>
      <c r="M63">
        <f t="shared" si="6"/>
        <v>2.7558985315608302</v>
      </c>
      <c r="N63">
        <f t="shared" si="7"/>
        <v>-0.370990718242172</v>
      </c>
      <c r="O63" s="23"/>
      <c r="P63" t="s">
        <v>24</v>
      </c>
      <c r="Q63" t="str">
        <f t="shared" si="8"/>
        <v>0.000626830377606112i</v>
      </c>
      <c r="R63">
        <f t="shared" si="9"/>
        <v>0.82</v>
      </c>
      <c r="S63" t="str">
        <f t="shared" si="10"/>
        <v>1.90078295519936-0.336501972258305i</v>
      </c>
      <c r="T63">
        <f t="shared" si="9"/>
        <v>6.4</v>
      </c>
      <c r="U63" t="str">
        <f t="shared" si="11"/>
        <v>-0.000385344907249517i</v>
      </c>
      <c r="V63" t="s">
        <v>24</v>
      </c>
      <c r="W63" s="32">
        <f t="shared" si="0"/>
        <v>6.4</v>
      </c>
      <c r="X63" s="32" t="str">
        <f t="shared" si="0"/>
        <v>-0.000385344907249517i</v>
      </c>
      <c r="Y63" s="31" t="str">
        <f t="shared" si="12"/>
        <v>91.1276513607464+91.1276513607464i</v>
      </c>
      <c r="Z63" s="31" t="str">
        <f t="shared" si="13"/>
        <v>-1.88410927365683E+39-4.04474994667383E+37i</v>
      </c>
      <c r="AA63" s="31" t="str">
        <f t="shared" si="14"/>
        <v>-1.88410927365683E+39-4.04474994667383E+37i</v>
      </c>
      <c r="AB63" s="31" t="str">
        <f t="shared" si="15"/>
        <v>1</v>
      </c>
      <c r="AC63" s="31" t="str">
        <f t="shared" si="16"/>
        <v>1</v>
      </c>
      <c r="AD63" t="str">
        <f t="shared" si="20"/>
        <v>0.0351155763614732-0.0351155763614732i</v>
      </c>
      <c r="AE63" t="s">
        <v>24</v>
      </c>
      <c r="AF63" s="32" t="str">
        <f t="shared" si="17"/>
        <v>0.000626830377606112i</v>
      </c>
      <c r="AG63" s="32">
        <f t="shared" si="17"/>
        <v>0.82</v>
      </c>
      <c r="AH63" s="32" t="str">
        <f t="shared" si="17"/>
        <v>1.90078295519936-0.336501972258305i</v>
      </c>
      <c r="AI63" s="32" t="str">
        <f t="shared" si="18"/>
        <v>0.0351155763614732-0.0351155763614732i</v>
      </c>
      <c r="AJ63" t="str">
        <f t="shared" si="19"/>
        <v>2.75589853156083-0.370990718242172i</v>
      </c>
      <c r="AK63" t="s">
        <v>24</v>
      </c>
    </row>
    <row r="64" spans="1:37" ht="1" customHeight="1">
      <c r="A64">
        <v>1584.89245605469</v>
      </c>
      <c r="B64">
        <v>2.7828130722000002</v>
      </c>
      <c r="C64">
        <v>-0.3014010191</v>
      </c>
      <c r="D64">
        <f t="shared" si="1"/>
        <v>3.1999997982089128</v>
      </c>
      <c r="G64" s="23"/>
      <c r="H64">
        <f t="shared" si="2"/>
        <v>3.1999997982089128</v>
      </c>
      <c r="I64">
        <f t="shared" si="3"/>
        <v>1584.8924560546905</v>
      </c>
      <c r="J64">
        <f t="shared" si="4"/>
        <v>9958.1729933425995</v>
      </c>
      <c r="K64" s="23"/>
      <c r="L64" t="str">
        <f t="shared" si="5"/>
        <v>2.79609451094047-0.326867020458953i</v>
      </c>
      <c r="M64">
        <f t="shared" si="6"/>
        <v>2.79609451094047</v>
      </c>
      <c r="N64">
        <f t="shared" si="7"/>
        <v>-0.32686702045895299</v>
      </c>
      <c r="O64" s="23"/>
      <c r="P64" t="s">
        <v>24</v>
      </c>
      <c r="Q64" t="str">
        <f t="shared" si="8"/>
        <v>0.00049790864966713i</v>
      </c>
      <c r="R64">
        <f t="shared" si="9"/>
        <v>0.82</v>
      </c>
      <c r="S64" t="str">
        <f t="shared" si="10"/>
        <v>1.93669416970485-0.287964587873005i</v>
      </c>
      <c r="T64">
        <f t="shared" si="9"/>
        <v>6.4</v>
      </c>
      <c r="U64" t="str">
        <f t="shared" si="11"/>
        <v>-0.000485120902963403i</v>
      </c>
      <c r="V64" t="s">
        <v>24</v>
      </c>
      <c r="W64" s="32">
        <f t="shared" si="0"/>
        <v>6.4</v>
      </c>
      <c r="X64" s="32" t="str">
        <f t="shared" si="0"/>
        <v>-0.000485120902963403i</v>
      </c>
      <c r="Y64" s="31" t="str">
        <f t="shared" si="12"/>
        <v>81.2175707023434+81.2175707023434i</v>
      </c>
      <c r="Z64" s="31" t="str">
        <f t="shared" si="13"/>
        <v>8.37175232661333E+34-4.1878717815913E+34i</v>
      </c>
      <c r="AA64" s="31" t="str">
        <f t="shared" si="14"/>
        <v>8.37175232661333E+34-4.1878717815913E+34i</v>
      </c>
      <c r="AB64" s="31" t="str">
        <f t="shared" si="15"/>
        <v>1</v>
      </c>
      <c r="AC64" s="31" t="str">
        <f t="shared" si="16"/>
        <v>1</v>
      </c>
      <c r="AD64" t="str">
        <f t="shared" si="20"/>
        <v>0.0394003412356148-0.0394003412356148i</v>
      </c>
      <c r="AE64" t="s">
        <v>24</v>
      </c>
      <c r="AF64" s="32" t="str">
        <f t="shared" si="17"/>
        <v>0.00049790864966713i</v>
      </c>
      <c r="AG64" s="32">
        <f t="shared" si="17"/>
        <v>0.82</v>
      </c>
      <c r="AH64" s="32" t="str">
        <f t="shared" si="17"/>
        <v>1.93669416970485-0.287964587873005i</v>
      </c>
      <c r="AI64" s="32" t="str">
        <f t="shared" si="18"/>
        <v>0.0394003412356148-0.0394003412356148i</v>
      </c>
      <c r="AJ64" t="str">
        <f t="shared" si="19"/>
        <v>2.79609451094047-0.326867020458953i</v>
      </c>
      <c r="AK64" t="s">
        <v>24</v>
      </c>
    </row>
    <row r="65" spans="1:37" ht="1" customHeight="1">
      <c r="A65">
        <v>1258.92517089844</v>
      </c>
      <c r="B65">
        <v>2.8108866214799999</v>
      </c>
      <c r="C65">
        <v>-0.27027589082999998</v>
      </c>
      <c r="D65">
        <f t="shared" si="1"/>
        <v>3.0999999168976222</v>
      </c>
      <c r="G65" s="23"/>
      <c r="H65">
        <f t="shared" si="2"/>
        <v>3.0999999168976222</v>
      </c>
      <c r="I65">
        <f t="shared" si="3"/>
        <v>1258.9251708984402</v>
      </c>
      <c r="J65">
        <f t="shared" si="4"/>
        <v>7910.0601366276296</v>
      </c>
      <c r="K65" s="23"/>
      <c r="L65" t="str">
        <f t="shared" si="5"/>
        <v>2.82938755396007-0.288845456157016i</v>
      </c>
      <c r="M65">
        <f t="shared" si="6"/>
        <v>2.8293875539600699</v>
      </c>
      <c r="N65">
        <f t="shared" si="7"/>
        <v>-0.28884545615701601</v>
      </c>
      <c r="O65" s="23"/>
      <c r="P65" t="s">
        <v>24</v>
      </c>
      <c r="Q65" t="str">
        <f t="shared" si="8"/>
        <v>0.000395503006831381i</v>
      </c>
      <c r="R65">
        <f t="shared" si="9"/>
        <v>0.82</v>
      </c>
      <c r="S65" t="str">
        <f t="shared" si="10"/>
        <v>1.96517965002872-0.245033055232501i</v>
      </c>
      <c r="T65">
        <f t="shared" si="9"/>
        <v>6.4</v>
      </c>
      <c r="U65" t="str">
        <f t="shared" si="11"/>
        <v>-0.000610730865625978i</v>
      </c>
      <c r="V65" t="s">
        <v>24</v>
      </c>
      <c r="W65" s="32">
        <f t="shared" si="0"/>
        <v>6.4</v>
      </c>
      <c r="X65" s="32" t="str">
        <f t="shared" si="0"/>
        <v>-0.000610730865625978i</v>
      </c>
      <c r="Y65" s="31" t="str">
        <f t="shared" si="12"/>
        <v>72.3852459725195+72.3852459725195i</v>
      </c>
      <c r="Z65" s="31" t="str">
        <f t="shared" si="13"/>
        <v>-1.35481796760708E+31-1.7521703388124E+30i</v>
      </c>
      <c r="AA65" s="31" t="str">
        <f t="shared" si="14"/>
        <v>-1.35481796760708E+31-1.7521703388124E+30i</v>
      </c>
      <c r="AB65" s="31" t="str">
        <f t="shared" si="15"/>
        <v>1</v>
      </c>
      <c r="AC65" s="31" t="str">
        <f t="shared" si="16"/>
        <v>1</v>
      </c>
      <c r="AD65" t="str">
        <f t="shared" si="20"/>
        <v>0.0442079039313462-0.0442079039313461i</v>
      </c>
      <c r="AE65" t="s">
        <v>24</v>
      </c>
      <c r="AF65" s="32" t="str">
        <f t="shared" si="17"/>
        <v>0.000395503006831381i</v>
      </c>
      <c r="AG65" s="32">
        <f t="shared" si="17"/>
        <v>0.82</v>
      </c>
      <c r="AH65" s="32" t="str">
        <f t="shared" si="17"/>
        <v>1.96517965002872-0.245033055232501i</v>
      </c>
      <c r="AI65" s="32" t="str">
        <f t="shared" si="18"/>
        <v>0.0442079039313462-0.0442079039313461i</v>
      </c>
      <c r="AJ65" t="str">
        <f t="shared" si="19"/>
        <v>2.82938755396007-0.288845456157016i</v>
      </c>
      <c r="AK65" t="s">
        <v>24</v>
      </c>
    </row>
    <row r="66" spans="1:37" ht="1" customHeight="1">
      <c r="A66">
        <v>1000</v>
      </c>
      <c r="B66">
        <v>2.8363411426499998</v>
      </c>
      <c r="C66">
        <v>-0.24647732079000001</v>
      </c>
      <c r="D66">
        <f t="shared" si="1"/>
        <v>3</v>
      </c>
      <c r="G66" s="23"/>
      <c r="H66">
        <f t="shared" si="2"/>
        <v>3</v>
      </c>
      <c r="I66">
        <f t="shared" si="3"/>
        <v>1000</v>
      </c>
      <c r="J66">
        <f t="shared" si="4"/>
        <v>6283.1853071795858</v>
      </c>
      <c r="K66" s="23"/>
      <c r="L66" t="str">
        <f t="shared" si="5"/>
        <v>2.85735569656312-0.256853453211606i</v>
      </c>
      <c r="M66">
        <f t="shared" si="6"/>
        <v>2.8573556965631202</v>
      </c>
      <c r="N66">
        <f t="shared" si="7"/>
        <v>-0.25685345321160602</v>
      </c>
      <c r="O66" s="23"/>
      <c r="P66" t="s">
        <v>24</v>
      </c>
      <c r="Q66" t="str">
        <f t="shared" si="8"/>
        <v>0.000314159265358979i</v>
      </c>
      <c r="R66">
        <f t="shared" si="9"/>
        <v>0.82</v>
      </c>
      <c r="S66" t="str">
        <f t="shared" si="10"/>
        <v>1.98775361727183-0.207565533185673i</v>
      </c>
      <c r="T66">
        <f t="shared" si="9"/>
        <v>6.4</v>
      </c>
      <c r="U66" t="str">
        <f t="shared" si="11"/>
        <v>-0.000768864459381137i</v>
      </c>
      <c r="V66" t="s">
        <v>24</v>
      </c>
      <c r="W66" s="32">
        <f t="shared" si="0"/>
        <v>6.4</v>
      </c>
      <c r="X66" s="32" t="str">
        <f t="shared" si="0"/>
        <v>-0.000768864459381137i</v>
      </c>
      <c r="Y66" s="31" t="str">
        <f t="shared" si="12"/>
        <v>64.513424552381+64.513424552381i</v>
      </c>
      <c r="Z66" s="31" t="str">
        <f t="shared" si="13"/>
        <v>-5.75901327760431E+26+5.17754861557761E+27i</v>
      </c>
      <c r="AA66" s="31" t="str">
        <f t="shared" si="14"/>
        <v>-5.75901327760431E+26+5.17754861557761E+27i</v>
      </c>
      <c r="AB66" s="31" t="str">
        <f t="shared" si="15"/>
        <v>1</v>
      </c>
      <c r="AC66" s="31" t="str">
        <f t="shared" si="16"/>
        <v>1</v>
      </c>
      <c r="AD66" t="str">
        <f t="shared" si="20"/>
        <v>0.0496020792912922-0.0496020792912922i</v>
      </c>
      <c r="AE66" t="s">
        <v>24</v>
      </c>
      <c r="AF66" s="32" t="str">
        <f t="shared" si="17"/>
        <v>0.000314159265358979i</v>
      </c>
      <c r="AG66" s="32">
        <f t="shared" si="17"/>
        <v>0.82</v>
      </c>
      <c r="AH66" s="32" t="str">
        <f t="shared" si="17"/>
        <v>1.98775361727183-0.207565533185673i</v>
      </c>
      <c r="AI66" s="32" t="str">
        <f t="shared" si="18"/>
        <v>0.0496020792912922-0.0496020792912922i</v>
      </c>
      <c r="AJ66" t="str">
        <f t="shared" si="19"/>
        <v>2.85735569656312-0.256853453211606i</v>
      </c>
      <c r="AK66" t="s">
        <v>24</v>
      </c>
    </row>
    <row r="67" spans="1:37" ht="1" customHeight="1">
      <c r="A67">
        <v>794.32843017578</v>
      </c>
      <c r="B67">
        <v>2.8593847751600001</v>
      </c>
      <c r="C67">
        <v>-0.22699104248999999</v>
      </c>
      <c r="D67">
        <f t="shared" si="1"/>
        <v>2.9000001068619912</v>
      </c>
      <c r="G67" s="23"/>
      <c r="H67">
        <f t="shared" si="2"/>
        <v>2.9000001068619912</v>
      </c>
      <c r="I67">
        <f t="shared" si="3"/>
        <v>794.32843017578023</v>
      </c>
      <c r="J67">
        <f t="shared" si="4"/>
        <v>4990.9127215554881</v>
      </c>
      <c r="K67" s="23"/>
      <c r="L67" t="str">
        <f t="shared" si="5"/>
        <v>2.8813139146048-0.230605681210678i</v>
      </c>
      <c r="M67">
        <f t="shared" si="6"/>
        <v>2.8813139146047999</v>
      </c>
      <c r="N67">
        <f t="shared" si="7"/>
        <v>-0.23060568121067801</v>
      </c>
      <c r="O67" s="23"/>
      <c r="P67" t="s">
        <v>24</v>
      </c>
      <c r="Q67" t="str">
        <f t="shared" si="8"/>
        <v>0.000249545636077774i</v>
      </c>
      <c r="R67">
        <f t="shared" si="9"/>
        <v>0.82</v>
      </c>
      <c r="S67" t="str">
        <f t="shared" si="10"/>
        <v>2.00565947311535-0.17520078535731i</v>
      </c>
      <c r="T67">
        <f t="shared" si="9"/>
        <v>6.4</v>
      </c>
      <c r="U67" t="str">
        <f t="shared" si="11"/>
        <v>-0.000967942767969405i</v>
      </c>
      <c r="V67" t="s">
        <v>24</v>
      </c>
      <c r="W67" s="32">
        <f t="shared" si="0"/>
        <v>6.4</v>
      </c>
      <c r="X67" s="32" t="str">
        <f t="shared" si="0"/>
        <v>-0.000967942767969405i</v>
      </c>
      <c r="Y67" s="31" t="str">
        <f t="shared" si="12"/>
        <v>57.4976572284328+57.4976572284328i</v>
      </c>
      <c r="Z67" s="31" t="str">
        <f t="shared" si="13"/>
        <v>2.72385981822032E+24+3.80087450643185E+24i</v>
      </c>
      <c r="AA67" s="31" t="str">
        <f t="shared" si="14"/>
        <v>2.72385981822032E+24+3.80087450643185E+24i</v>
      </c>
      <c r="AB67" s="31" t="str">
        <f t="shared" si="15"/>
        <v>1</v>
      </c>
      <c r="AC67" s="31" t="str">
        <f t="shared" si="16"/>
        <v>1</v>
      </c>
      <c r="AD67" t="str">
        <f t="shared" si="20"/>
        <v>0.0556544414894454-0.0556544414894453i</v>
      </c>
      <c r="AE67" t="s">
        <v>24</v>
      </c>
      <c r="AF67" s="32" t="str">
        <f t="shared" si="17"/>
        <v>0.000249545636077774i</v>
      </c>
      <c r="AG67" s="32">
        <f t="shared" si="17"/>
        <v>0.82</v>
      </c>
      <c r="AH67" s="32" t="str">
        <f t="shared" si="17"/>
        <v>2.00565947311535-0.17520078535731i</v>
      </c>
      <c r="AI67" s="32" t="str">
        <f t="shared" si="18"/>
        <v>0.0556544414894454-0.0556544414894453i</v>
      </c>
      <c r="AJ67" t="str">
        <f t="shared" si="19"/>
        <v>2.8813139146048-0.230605681210678i</v>
      </c>
      <c r="AK67" t="s">
        <v>24</v>
      </c>
    </row>
    <row r="68" spans="1:37" ht="1" customHeight="1">
      <c r="A68">
        <v>630.95758056641</v>
      </c>
      <c r="B68">
        <v>2.88140654564</v>
      </c>
      <c r="C68">
        <v>-0.2133577019</v>
      </c>
      <c r="D68">
        <f t="shared" si="1"/>
        <v>2.8000001625005604</v>
      </c>
      <c r="G68" s="23"/>
      <c r="H68">
        <f t="shared" si="2"/>
        <v>2.8000001625005604</v>
      </c>
      <c r="I68">
        <f t="shared" si="3"/>
        <v>630.95758056641046</v>
      </c>
      <c r="J68">
        <f t="shared" si="4"/>
        <v>3964.4233996684502</v>
      </c>
      <c r="K68" s="23"/>
      <c r="L68" t="str">
        <f t="shared" si="5"/>
        <v>2.9023398097047-0.209711186515321i</v>
      </c>
      <c r="M68">
        <f t="shared" si="6"/>
        <v>2.9023398097047002</v>
      </c>
      <c r="N68">
        <f t="shared" si="7"/>
        <v>-0.209711186515321</v>
      </c>
      <c r="O68" s="23"/>
      <c r="P68" t="s">
        <v>24</v>
      </c>
      <c r="Q68" t="str">
        <f t="shared" si="8"/>
        <v>0.000198221169983422i</v>
      </c>
      <c r="R68">
        <f t="shared" si="9"/>
        <v>0.82</v>
      </c>
      <c r="S68" t="str">
        <f t="shared" si="10"/>
        <v>2.01989450328969-0.147464101270291i</v>
      </c>
      <c r="T68">
        <f t="shared" si="9"/>
        <v>6.4</v>
      </c>
      <c r="U68" t="str">
        <f t="shared" si="11"/>
        <v>-0.00121856759164527i</v>
      </c>
      <c r="V68" t="s">
        <v>24</v>
      </c>
      <c r="W68" s="32">
        <f t="shared" ref="W68:X99" si="21">T68</f>
        <v>6.4</v>
      </c>
      <c r="X68" s="32" t="str">
        <f t="shared" si="21"/>
        <v>-0.00121856759164527i</v>
      </c>
      <c r="Y68" s="31" t="str">
        <f t="shared" si="12"/>
        <v>51.2448442278868+51.2448442278868i</v>
      </c>
      <c r="Z68" s="31" t="str">
        <f t="shared" si="13"/>
        <v>5.01890333731685E+21+7.47266141609456E+21i</v>
      </c>
      <c r="AA68" s="31" t="str">
        <f t="shared" si="14"/>
        <v>5.01890333731685E+21+7.47266141609456E+21i</v>
      </c>
      <c r="AB68" s="31" t="str">
        <f t="shared" si="15"/>
        <v>1</v>
      </c>
      <c r="AC68" s="31" t="str">
        <f t="shared" si="16"/>
        <v>1</v>
      </c>
      <c r="AD68" t="str">
        <f t="shared" si="20"/>
        <v>0.062445306415013-0.062445306415013i</v>
      </c>
      <c r="AE68" t="s">
        <v>24</v>
      </c>
      <c r="AF68" s="32" t="str">
        <f t="shared" si="17"/>
        <v>0.000198221169983422i</v>
      </c>
      <c r="AG68" s="32">
        <f t="shared" si="17"/>
        <v>0.82</v>
      </c>
      <c r="AH68" s="32" t="str">
        <f t="shared" si="17"/>
        <v>2.01989450328969-0.147464101270291i</v>
      </c>
      <c r="AI68" s="32" t="str">
        <f t="shared" si="18"/>
        <v>0.062445306415013-0.062445306415013i</v>
      </c>
      <c r="AJ68" t="str">
        <f t="shared" si="19"/>
        <v>2.9023398097047-0.209711186515321i</v>
      </c>
      <c r="AK68" t="s">
        <v>24</v>
      </c>
    </row>
    <row r="69" spans="1:37" ht="1" customHeight="1">
      <c r="A69">
        <v>501.18701171875</v>
      </c>
      <c r="B69">
        <v>2.90210413933</v>
      </c>
      <c r="C69">
        <v>-0.20383438468000001</v>
      </c>
      <c r="D69">
        <f t="shared" si="1"/>
        <v>2.699999807709252</v>
      </c>
      <c r="G69" s="23"/>
      <c r="H69">
        <f t="shared" si="2"/>
        <v>2.699999807709252</v>
      </c>
      <c r="I69">
        <f t="shared" si="3"/>
        <v>501.18701171875051</v>
      </c>
      <c r="J69">
        <f t="shared" si="4"/>
        <v>3149.0508681804963</v>
      </c>
      <c r="K69" s="23"/>
      <c r="L69" t="str">
        <f t="shared" si="5"/>
        <v>2.92131132499471-0.19374612313164i</v>
      </c>
      <c r="M69">
        <f t="shared" si="6"/>
        <v>2.92131132499471</v>
      </c>
      <c r="N69">
        <f t="shared" si="7"/>
        <v>-0.19374612313164</v>
      </c>
      <c r="O69" s="23"/>
      <c r="P69" t="s">
        <v>24</v>
      </c>
      <c r="Q69" t="str">
        <f t="shared" si="8"/>
        <v>0.000157452543409025i</v>
      </c>
      <c r="R69">
        <f t="shared" ref="R69:T100" si="22">R$31</f>
        <v>0.82</v>
      </c>
      <c r="S69" t="str">
        <f t="shared" si="10"/>
        <v>2.03124651019325-0.123838760873593i</v>
      </c>
      <c r="T69">
        <f t="shared" si="22"/>
        <v>6.4</v>
      </c>
      <c r="U69" t="str">
        <f t="shared" si="11"/>
        <v>-0.00153408696036321i</v>
      </c>
      <c r="V69" t="s">
        <v>24</v>
      </c>
      <c r="W69" s="32">
        <f t="shared" si="21"/>
        <v>6.4</v>
      </c>
      <c r="X69" s="32" t="str">
        <f t="shared" si="21"/>
        <v>-0.00153408696036321i</v>
      </c>
      <c r="Y69" s="31" t="str">
        <f t="shared" si="12"/>
        <v>45.6719968370418+45.6719968370418i</v>
      </c>
      <c r="Z69" s="31" t="str">
        <f t="shared" si="13"/>
        <v>-4057294286542060000+33961660570022800000i</v>
      </c>
      <c r="AA69" s="31" t="str">
        <f t="shared" si="14"/>
        <v>-4057294286542060000+33961660570022800000i</v>
      </c>
      <c r="AB69" s="31" t="str">
        <f t="shared" si="15"/>
        <v>1</v>
      </c>
      <c r="AC69" s="31" t="str">
        <f t="shared" si="16"/>
        <v>1</v>
      </c>
      <c r="AD69" t="str">
        <f t="shared" si="20"/>
        <v>0.0700648148014556-0.0700648148014556i</v>
      </c>
      <c r="AE69" t="s">
        <v>24</v>
      </c>
      <c r="AF69" s="32" t="str">
        <f t="shared" ref="AF69:AH100" si="23">Q69</f>
        <v>0.000157452543409025i</v>
      </c>
      <c r="AG69" s="32">
        <f t="shared" si="23"/>
        <v>0.82</v>
      </c>
      <c r="AH69" s="32" t="str">
        <f t="shared" si="23"/>
        <v>2.03124651019325-0.123838760873593i</v>
      </c>
      <c r="AI69" s="32" t="str">
        <f t="shared" si="18"/>
        <v>0.0700648148014556-0.0700648148014556i</v>
      </c>
      <c r="AJ69" t="str">
        <f t="shared" si="19"/>
        <v>2.92131132499471-0.19374612313164i</v>
      </c>
      <c r="AK69" t="s">
        <v>24</v>
      </c>
    </row>
    <row r="70" spans="1:37" ht="1" customHeight="1">
      <c r="A70">
        <v>398.10705566406</v>
      </c>
      <c r="B70">
        <v>2.9234447479200001</v>
      </c>
      <c r="C70">
        <v>-0.19842085241999999</v>
      </c>
      <c r="D70">
        <f t="shared" si="1"/>
        <v>2.5999998746672768</v>
      </c>
      <c r="G70" s="23"/>
      <c r="H70">
        <f t="shared" si="2"/>
        <v>2.5999998746672768</v>
      </c>
      <c r="I70">
        <f t="shared" si="3"/>
        <v>398.10705566406006</v>
      </c>
      <c r="J70">
        <f t="shared" si="4"/>
        <v>2501.3804028329478</v>
      </c>
      <c r="K70" s="23"/>
      <c r="L70" t="str">
        <f t="shared" si="5"/>
        <v>2.93894601170689-0.182300239709117i</v>
      </c>
      <c r="M70">
        <f t="shared" si="6"/>
        <v>2.9389460117068902</v>
      </c>
      <c r="N70">
        <f t="shared" si="7"/>
        <v>-0.18230023970911699</v>
      </c>
      <c r="O70" s="23"/>
      <c r="P70" t="s">
        <v>24</v>
      </c>
      <c r="Q70" t="str">
        <f t="shared" si="8"/>
        <v>0.000125069020141647i</v>
      </c>
      <c r="R70">
        <f t="shared" si="22"/>
        <v>0.82</v>
      </c>
      <c r="S70" t="str">
        <f t="shared" si="10"/>
        <v>2.04033200256263-0.103811299584995i</v>
      </c>
      <c r="T70">
        <f t="shared" si="22"/>
        <v>6.4</v>
      </c>
      <c r="U70" t="str">
        <f t="shared" si="11"/>
        <v>-0.001931300760542i</v>
      </c>
      <c r="V70" t="s">
        <v>24</v>
      </c>
      <c r="W70" s="32">
        <f t="shared" si="21"/>
        <v>6.4</v>
      </c>
      <c r="X70" s="32" t="str">
        <f t="shared" si="21"/>
        <v>-0.001931300760542i</v>
      </c>
      <c r="Y70" s="31" t="str">
        <f t="shared" si="12"/>
        <v>40.7052131653496+40.7052131653496i</v>
      </c>
      <c r="Z70" s="31" t="str">
        <f t="shared" si="13"/>
        <v>-236059151793976000+32181136214442300i</v>
      </c>
      <c r="AA70" s="31" t="str">
        <f t="shared" si="14"/>
        <v>-236059151793976000+32181136214442300i</v>
      </c>
      <c r="AB70" s="31" t="str">
        <f t="shared" si="15"/>
        <v>1-1.66357314185744E-17i</v>
      </c>
      <c r="AC70" s="31" t="str">
        <f t="shared" si="16"/>
        <v>1-1.66357314185744E-17i</v>
      </c>
      <c r="AD70" t="str">
        <f t="shared" si="20"/>
        <v>0.0786140091442639-0.0786140091442638i</v>
      </c>
      <c r="AE70" t="s">
        <v>24</v>
      </c>
      <c r="AF70" s="32" t="str">
        <f t="shared" si="23"/>
        <v>0.000125069020141647i</v>
      </c>
      <c r="AG70" s="32">
        <f t="shared" si="23"/>
        <v>0.82</v>
      </c>
      <c r="AH70" s="32" t="str">
        <f t="shared" si="23"/>
        <v>2.04033200256263-0.103811299584995i</v>
      </c>
      <c r="AI70" s="32" t="str">
        <f t="shared" si="18"/>
        <v>0.0786140091442639-0.0786140091442638i</v>
      </c>
      <c r="AJ70" t="str">
        <f t="shared" si="19"/>
        <v>2.93894601170689-0.182300239709117i</v>
      </c>
      <c r="AK70" t="s">
        <v>24</v>
      </c>
    </row>
    <row r="71" spans="1:37" ht="1" customHeight="1">
      <c r="A71">
        <v>316.22775268555</v>
      </c>
      <c r="B71">
        <v>2.94465827942</v>
      </c>
      <c r="C71">
        <v>-0.19517791271000001</v>
      </c>
      <c r="D71">
        <f t="shared" si="1"/>
        <v>2.4999999816913454</v>
      </c>
      <c r="G71" s="23"/>
      <c r="H71">
        <f t="shared" si="2"/>
        <v>2.4999999816913454</v>
      </c>
      <c r="I71">
        <f t="shared" si="3"/>
        <v>316.22775268555</v>
      </c>
      <c r="J71">
        <f t="shared" si="4"/>
        <v>1986.9175693962677</v>
      </c>
      <c r="K71" s="23"/>
      <c r="L71" t="str">
        <f t="shared" si="5"/>
        <v>2.95583773011048-0.175004097274272i</v>
      </c>
      <c r="M71">
        <f t="shared" si="6"/>
        <v>2.9558377301104799</v>
      </c>
      <c r="N71">
        <f t="shared" si="7"/>
        <v>-0.17500409727427199</v>
      </c>
      <c r="O71" s="23"/>
      <c r="P71" t="s">
        <v>24</v>
      </c>
      <c r="Q71" t="str">
        <f t="shared" si="8"/>
        <v>0.0000993458784698134i</v>
      </c>
      <c r="R71">
        <f t="shared" si="22"/>
        <v>0.82</v>
      </c>
      <c r="S71" t="str">
        <f t="shared" si="10"/>
        <v>2.04763137195239-0.0868970849946512i</v>
      </c>
      <c r="T71">
        <f t="shared" si="22"/>
        <v>6.4</v>
      </c>
      <c r="U71" t="str">
        <f t="shared" si="11"/>
        <v>-0.00243136300609795i</v>
      </c>
      <c r="V71" t="s">
        <v>24</v>
      </c>
      <c r="W71" s="32">
        <f t="shared" si="21"/>
        <v>6.4</v>
      </c>
      <c r="X71" s="32" t="str">
        <f t="shared" si="21"/>
        <v>-0.00243136300609795i</v>
      </c>
      <c r="Y71" s="31" t="str">
        <f t="shared" si="12"/>
        <v>36.2785638906515+36.2785638906515i</v>
      </c>
      <c r="Z71" s="31" t="str">
        <f t="shared" si="13"/>
        <v>426309157456700-2815979907499900i</v>
      </c>
      <c r="AA71" s="31" t="str">
        <f t="shared" si="14"/>
        <v>426309157456700-2815979907499900i</v>
      </c>
      <c r="AB71" s="31" t="str">
        <f t="shared" si="15"/>
        <v>1</v>
      </c>
      <c r="AC71" s="31" t="str">
        <f t="shared" si="16"/>
        <v>1</v>
      </c>
      <c r="AD71" t="str">
        <f t="shared" si="20"/>
        <v>0.0882063581580911-0.0882063581580911i</v>
      </c>
      <c r="AE71" t="s">
        <v>24</v>
      </c>
      <c r="AF71" s="32" t="str">
        <f t="shared" si="23"/>
        <v>0.0000993458784698134i</v>
      </c>
      <c r="AG71" s="32">
        <f t="shared" si="23"/>
        <v>0.82</v>
      </c>
      <c r="AH71" s="32" t="str">
        <f t="shared" si="23"/>
        <v>2.04763137195239-0.0868970849946512i</v>
      </c>
      <c r="AI71" s="32" t="str">
        <f t="shared" si="18"/>
        <v>0.0882063581580911-0.0882063581580911i</v>
      </c>
      <c r="AJ71" t="str">
        <f t="shared" si="19"/>
        <v>2.95583773011048-0.175004097274272i</v>
      </c>
      <c r="AK71" t="s">
        <v>24</v>
      </c>
    </row>
    <row r="72" spans="1:37" ht="1" customHeight="1">
      <c r="A72">
        <v>251.18869018555</v>
      </c>
      <c r="B72">
        <v>2.9670858383200001</v>
      </c>
      <c r="C72">
        <v>-0.19586095213999999</v>
      </c>
      <c r="D72">
        <f t="shared" si="1"/>
        <v>2.4000000813208016</v>
      </c>
      <c r="G72" s="23"/>
      <c r="H72">
        <f t="shared" si="2"/>
        <v>2.4000000813208016</v>
      </c>
      <c r="I72">
        <f t="shared" si="3"/>
        <v>251.18869018555009</v>
      </c>
      <c r="J72">
        <f t="shared" si="4"/>
        <v>1578.2650875035336</v>
      </c>
      <c r="K72" s="23"/>
      <c r="L72" t="str">
        <f t="shared" si="5"/>
        <v>2.97248741046352-0.171544436884907i</v>
      </c>
      <c r="M72">
        <f t="shared" si="6"/>
        <v>2.9724874104635202</v>
      </c>
      <c r="N72">
        <f t="shared" si="7"/>
        <v>-0.171544436884907</v>
      </c>
      <c r="O72" s="23"/>
      <c r="P72" t="s">
        <v>24</v>
      </c>
      <c r="Q72" t="str">
        <f t="shared" si="8"/>
        <v>0.0000789132543751767i</v>
      </c>
      <c r="R72">
        <f t="shared" si="22"/>
        <v>0.82</v>
      </c>
      <c r="S72" t="str">
        <f t="shared" si="10"/>
        <v>2.0535182601754-0.0726541998511596i</v>
      </c>
      <c r="T72">
        <f t="shared" si="22"/>
        <v>6.4</v>
      </c>
      <c r="U72" t="str">
        <f t="shared" si="11"/>
        <v>-0.00306090397148528i</v>
      </c>
      <c r="V72" t="s">
        <v>24</v>
      </c>
      <c r="W72" s="32">
        <f t="shared" si="21"/>
        <v>6.4</v>
      </c>
      <c r="X72" s="32" t="str">
        <f t="shared" si="21"/>
        <v>-0.00306090397148528i</v>
      </c>
      <c r="Y72" s="31" t="str">
        <f t="shared" si="12"/>
        <v>32.3333078104041+32.3333078104041i</v>
      </c>
      <c r="Z72" s="31" t="str">
        <f t="shared" si="13"/>
        <v>33495033085640.6+43749637838486.4i</v>
      </c>
      <c r="AA72" s="31" t="str">
        <f t="shared" si="14"/>
        <v>33495033085640.6+43749637838486.4i</v>
      </c>
      <c r="AB72" s="31" t="str">
        <f t="shared" si="15"/>
        <v>1</v>
      </c>
      <c r="AC72" s="31" t="str">
        <f t="shared" si="16"/>
        <v>1</v>
      </c>
      <c r="AD72" t="str">
        <f t="shared" si="20"/>
        <v>0.0989691502881221-0.0989691502881221i</v>
      </c>
      <c r="AE72" t="s">
        <v>24</v>
      </c>
      <c r="AF72" s="32" t="str">
        <f t="shared" si="23"/>
        <v>0.0000789132543751767i</v>
      </c>
      <c r="AG72" s="32">
        <f t="shared" si="23"/>
        <v>0.82</v>
      </c>
      <c r="AH72" s="32" t="str">
        <f t="shared" si="23"/>
        <v>2.0535182601754-0.0726541998511596i</v>
      </c>
      <c r="AI72" s="32" t="str">
        <f t="shared" si="18"/>
        <v>0.0989691502881221-0.0989691502881221i</v>
      </c>
      <c r="AJ72" t="str">
        <f t="shared" si="19"/>
        <v>2.97248741046352-0.171544436884907i</v>
      </c>
      <c r="AK72" t="s">
        <v>24</v>
      </c>
    </row>
    <row r="73" spans="1:37" ht="1" customHeight="1">
      <c r="A73">
        <v>199.52632141113</v>
      </c>
      <c r="B73">
        <v>2.9896783828700002</v>
      </c>
      <c r="C73">
        <v>-0.19900037347999999</v>
      </c>
      <c r="D73">
        <f t="shared" si="1"/>
        <v>2.3000001957098575</v>
      </c>
      <c r="G73" s="23"/>
      <c r="H73">
        <f t="shared" si="2"/>
        <v>2.3000001957098575</v>
      </c>
      <c r="I73">
        <f t="shared" si="3"/>
        <v>199.52632141112994</v>
      </c>
      <c r="J73">
        <f t="shared" si="4"/>
        <v>1253.6608510860033</v>
      </c>
      <c r="K73" s="23"/>
      <c r="L73" t="str">
        <f t="shared" si="5"/>
        <v>2.98932876278993-0.171671265465736i</v>
      </c>
      <c r="M73">
        <f t="shared" si="6"/>
        <v>2.9893287627899299</v>
      </c>
      <c r="N73">
        <f t="shared" si="7"/>
        <v>-0.17167126546573599</v>
      </c>
      <c r="O73" s="23"/>
      <c r="P73" t="s">
        <v>24</v>
      </c>
      <c r="Q73" t="str">
        <f t="shared" si="8"/>
        <v>0.0000626830425543002i</v>
      </c>
      <c r="R73">
        <f t="shared" si="22"/>
        <v>0.82</v>
      </c>
      <c r="S73" t="str">
        <f t="shared" si="10"/>
        <v>2.0582835643842-0.0606887501025605i</v>
      </c>
      <c r="T73">
        <f t="shared" si="22"/>
        <v>6.4</v>
      </c>
      <c r="U73" t="str">
        <f t="shared" si="11"/>
        <v>-0.00385344877780245i</v>
      </c>
      <c r="V73" t="s">
        <v>24</v>
      </c>
      <c r="W73" s="32">
        <f t="shared" si="21"/>
        <v>6.4</v>
      </c>
      <c r="X73" s="32" t="str">
        <f t="shared" si="21"/>
        <v>-0.00385344877780245i</v>
      </c>
      <c r="Y73" s="31" t="str">
        <f t="shared" si="12"/>
        <v>28.8170947140646+28.8170947140646i</v>
      </c>
      <c r="Z73" s="31" t="str">
        <f t="shared" si="13"/>
        <v>-1401825810994.83-845565483127.229i</v>
      </c>
      <c r="AA73" s="31" t="str">
        <f t="shared" si="14"/>
        <v>-1401825810994.83-845565483127.229i</v>
      </c>
      <c r="AB73" s="31" t="str">
        <f t="shared" si="15"/>
        <v>1</v>
      </c>
      <c r="AC73" s="31" t="str">
        <f t="shared" si="16"/>
        <v>1</v>
      </c>
      <c r="AD73" t="str">
        <f t="shared" si="20"/>
        <v>0.11104519840573-0.11104519840573i</v>
      </c>
      <c r="AE73" t="s">
        <v>24</v>
      </c>
      <c r="AF73" s="32" t="str">
        <f t="shared" si="23"/>
        <v>0.0000626830425543002i</v>
      </c>
      <c r="AG73" s="32">
        <f t="shared" si="23"/>
        <v>0.82</v>
      </c>
      <c r="AH73" s="32" t="str">
        <f t="shared" si="23"/>
        <v>2.0582835643842-0.0606887501025605i</v>
      </c>
      <c r="AI73" s="32" t="str">
        <f t="shared" si="18"/>
        <v>0.11104519840573-0.11104519840573i</v>
      </c>
      <c r="AJ73" t="str">
        <f t="shared" si="19"/>
        <v>2.98932876278993-0.171671265465736i</v>
      </c>
      <c r="AK73" t="s">
        <v>24</v>
      </c>
    </row>
    <row r="74" spans="1:37" ht="1" customHeight="1">
      <c r="A74">
        <v>158.48924255371</v>
      </c>
      <c r="B74">
        <v>3.0136880874599998</v>
      </c>
      <c r="C74">
        <v>-0.20458817482</v>
      </c>
      <c r="D74">
        <f t="shared" si="1"/>
        <v>2.1999997898464394</v>
      </c>
      <c r="G74" s="23"/>
      <c r="H74">
        <f t="shared" si="2"/>
        <v>2.1999997898464394</v>
      </c>
      <c r="I74">
        <f t="shared" si="3"/>
        <v>158.48924255371017</v>
      </c>
      <c r="J74">
        <f t="shared" si="4"/>
        <v>995.81728015949341</v>
      </c>
      <c r="K74" s="23"/>
      <c r="L74" t="str">
        <f t="shared" si="5"/>
        <v>3.00674919459332-0.175200269415755i</v>
      </c>
      <c r="M74">
        <f t="shared" si="6"/>
        <v>3.0067491945933198</v>
      </c>
      <c r="N74">
        <f t="shared" si="7"/>
        <v>-0.17520026941575501</v>
      </c>
      <c r="O74" s="23"/>
      <c r="P74" t="s">
        <v>24</v>
      </c>
      <c r="Q74" t="str">
        <f t="shared" si="8"/>
        <v>0.0000497908640079747i</v>
      </c>
      <c r="R74">
        <f t="shared" si="22"/>
        <v>0.82</v>
      </c>
      <c r="S74" t="str">
        <f t="shared" si="10"/>
        <v>2.06215437450137-0.0506552401878121i</v>
      </c>
      <c r="T74">
        <f t="shared" si="22"/>
        <v>6.4</v>
      </c>
      <c r="U74" t="str">
        <f t="shared" si="11"/>
        <v>-0.00485120912304554i</v>
      </c>
      <c r="V74" t="s">
        <v>24</v>
      </c>
      <c r="W74" s="32">
        <f t="shared" si="21"/>
        <v>6.4</v>
      </c>
      <c r="X74" s="32" t="str">
        <f t="shared" si="21"/>
        <v>-0.00485120912304554i</v>
      </c>
      <c r="Y74" s="31" t="str">
        <f t="shared" si="12"/>
        <v>25.6832506972472+25.6832506972472i</v>
      </c>
      <c r="Z74" s="31" t="str">
        <f t="shared" si="13"/>
        <v>60762440185.3789+37296375218.5846i</v>
      </c>
      <c r="AA74" s="31" t="str">
        <f t="shared" si="14"/>
        <v>60762440185.3789+37296375218.5846i</v>
      </c>
      <c r="AB74" s="31" t="str">
        <f t="shared" si="15"/>
        <v>1</v>
      </c>
      <c r="AC74" s="31" t="str">
        <f t="shared" si="16"/>
        <v>1</v>
      </c>
      <c r="AD74" t="str">
        <f t="shared" si="20"/>
        <v>0.124594820091951-0.124594820091951i</v>
      </c>
      <c r="AE74" t="s">
        <v>24</v>
      </c>
      <c r="AF74" s="32" t="str">
        <f t="shared" si="23"/>
        <v>0.0000497908640079747i</v>
      </c>
      <c r="AG74" s="32">
        <f t="shared" si="23"/>
        <v>0.82</v>
      </c>
      <c r="AH74" s="32" t="str">
        <f t="shared" si="23"/>
        <v>2.06215437450137-0.0506552401878121i</v>
      </c>
      <c r="AI74" s="32" t="str">
        <f t="shared" si="18"/>
        <v>0.124594820091951-0.124594820091951i</v>
      </c>
      <c r="AJ74" t="str">
        <f t="shared" si="19"/>
        <v>3.00674919459332-0.175200269415755i</v>
      </c>
      <c r="AK74" t="s">
        <v>24</v>
      </c>
    </row>
    <row r="75" spans="1:37" ht="1" customHeight="1">
      <c r="A75">
        <v>125.89250946045</v>
      </c>
      <c r="B75">
        <v>3.0382277965500002</v>
      </c>
      <c r="C75">
        <v>-0.2119640857</v>
      </c>
      <c r="D75">
        <f t="shared" si="1"/>
        <v>2.099999890578315</v>
      </c>
      <c r="G75" s="23"/>
      <c r="H75">
        <f t="shared" si="2"/>
        <v>2.099999890578315</v>
      </c>
      <c r="I75">
        <f t="shared" si="3"/>
        <v>125.89250946045001</v>
      </c>
      <c r="J75">
        <f t="shared" si="4"/>
        <v>791.00596572586664</v>
      </c>
      <c r="K75" s="23"/>
      <c r="L75" t="str">
        <f t="shared" si="5"/>
        <v>3.02510623994558-0.182012505228257i</v>
      </c>
      <c r="M75">
        <f t="shared" si="6"/>
        <v>3.0251062399455799</v>
      </c>
      <c r="N75">
        <f t="shared" si="7"/>
        <v>-0.18201250522825699</v>
      </c>
      <c r="O75" s="23"/>
      <c r="P75" t="s">
        <v>24</v>
      </c>
      <c r="Q75" t="str">
        <f t="shared" si="8"/>
        <v>0.0000395502982862933i</v>
      </c>
      <c r="R75">
        <f t="shared" si="22"/>
        <v>0.82</v>
      </c>
      <c r="S75" t="str">
        <f t="shared" si="10"/>
        <v>2.06530856870457-0.0422543842855372i</v>
      </c>
      <c r="T75">
        <f t="shared" si="22"/>
        <v>6.4</v>
      </c>
      <c r="U75" t="str">
        <f t="shared" si="11"/>
        <v>-0.00610730902637762i</v>
      </c>
      <c r="V75" t="s">
        <v>24</v>
      </c>
      <c r="W75" s="32">
        <f t="shared" si="21"/>
        <v>6.4</v>
      </c>
      <c r="X75" s="32" t="str">
        <f t="shared" si="21"/>
        <v>-0.00610730902637762i</v>
      </c>
      <c r="Y75" s="31" t="str">
        <f t="shared" si="12"/>
        <v>22.8902239328674+22.8902239328674i</v>
      </c>
      <c r="Z75" s="31" t="str">
        <f t="shared" si="13"/>
        <v>-2717011496.76856-3417370194.80482i</v>
      </c>
      <c r="AA75" s="31" t="str">
        <f t="shared" si="14"/>
        <v>-2717011496.76856-3417370194.80482i</v>
      </c>
      <c r="AB75" s="31" t="str">
        <f t="shared" si="15"/>
        <v>1</v>
      </c>
      <c r="AC75" s="31" t="str">
        <f t="shared" si="16"/>
        <v>1</v>
      </c>
      <c r="AD75" t="str">
        <f t="shared" si="20"/>
        <v>0.139797671241006-0.139797671241006i</v>
      </c>
      <c r="AE75" t="s">
        <v>24</v>
      </c>
      <c r="AF75" s="32" t="str">
        <f t="shared" si="23"/>
        <v>0.0000395502982862933i</v>
      </c>
      <c r="AG75" s="32">
        <f t="shared" si="23"/>
        <v>0.82</v>
      </c>
      <c r="AH75" s="32" t="str">
        <f t="shared" si="23"/>
        <v>2.06530856870457-0.0422543842855372i</v>
      </c>
      <c r="AI75" s="32" t="str">
        <f t="shared" si="18"/>
        <v>0.139797671241006-0.139797671241006i</v>
      </c>
      <c r="AJ75" t="str">
        <f t="shared" si="19"/>
        <v>3.02510623994558-0.182012505228257i</v>
      </c>
      <c r="AK75" t="s">
        <v>24</v>
      </c>
    </row>
    <row r="76" spans="1:37" ht="1" customHeight="1">
      <c r="A76">
        <v>100</v>
      </c>
      <c r="B76">
        <v>3.0640273094200001</v>
      </c>
      <c r="C76">
        <v>-0.22283947468000001</v>
      </c>
      <c r="D76">
        <f t="shared" si="1"/>
        <v>2</v>
      </c>
      <c r="G76" s="23"/>
      <c r="H76">
        <f t="shared" si="2"/>
        <v>2</v>
      </c>
      <c r="I76">
        <f t="shared" si="3"/>
        <v>100</v>
      </c>
      <c r="J76">
        <f t="shared" si="4"/>
        <v>628.31853071795865</v>
      </c>
      <c r="K76" s="23"/>
      <c r="L76" t="str">
        <f t="shared" si="5"/>
        <v>3.04474175002029-0.192053067075224i</v>
      </c>
      <c r="M76">
        <f t="shared" si="6"/>
        <v>3.04474175002029</v>
      </c>
      <c r="N76">
        <f t="shared" si="7"/>
        <v>-0.19205306707522399</v>
      </c>
      <c r="O76" s="23"/>
      <c r="P76" t="s">
        <v>24</v>
      </c>
      <c r="Q76" t="str">
        <f t="shared" si="8"/>
        <v>0.0000314159265358979i</v>
      </c>
      <c r="R76">
        <f t="shared" si="22"/>
        <v>0.82</v>
      </c>
      <c r="S76" t="str">
        <f t="shared" si="10"/>
        <v>2.06788620277954-0.0352289357610056i</v>
      </c>
      <c r="T76">
        <f t="shared" si="22"/>
        <v>6.4</v>
      </c>
      <c r="U76" t="str">
        <f t="shared" si="11"/>
        <v>-0.00768864459381137i</v>
      </c>
      <c r="V76" t="s">
        <v>24</v>
      </c>
      <c r="W76" s="32">
        <f t="shared" si="21"/>
        <v>6.4</v>
      </c>
      <c r="X76" s="32" t="str">
        <f t="shared" si="21"/>
        <v>-0.00768864459381137i</v>
      </c>
      <c r="Y76" s="31" t="str">
        <f t="shared" si="12"/>
        <v>20.4009361242953+20.4009361242953i</v>
      </c>
      <c r="Z76" s="31" t="str">
        <f t="shared" si="13"/>
        <v>7032653.80599792+362161368.193323i</v>
      </c>
      <c r="AA76" s="31" t="str">
        <f t="shared" si="14"/>
        <v>7032653.80599792+362161368.193323i</v>
      </c>
      <c r="AB76" s="31" t="str">
        <f t="shared" si="15"/>
        <v>1</v>
      </c>
      <c r="AC76" s="31" t="str">
        <f t="shared" si="16"/>
        <v>1</v>
      </c>
      <c r="AD76" t="str">
        <f t="shared" si="20"/>
        <v>0.156855547240754-0.156855547240754i</v>
      </c>
      <c r="AE76" t="s">
        <v>24</v>
      </c>
      <c r="AF76" s="32" t="str">
        <f t="shared" si="23"/>
        <v>0.0000314159265358979i</v>
      </c>
      <c r="AG76" s="32">
        <f t="shared" si="23"/>
        <v>0.82</v>
      </c>
      <c r="AH76" s="32" t="str">
        <f t="shared" si="23"/>
        <v>2.06788620277954-0.0352289357610056i</v>
      </c>
      <c r="AI76" s="32" t="str">
        <f t="shared" si="18"/>
        <v>0.156855547240754-0.156855547240754i</v>
      </c>
      <c r="AJ76" t="str">
        <f t="shared" si="19"/>
        <v>3.04474175002029-0.192053067075224i</v>
      </c>
      <c r="AK76" t="s">
        <v>24</v>
      </c>
    </row>
    <row r="77" spans="1:37" ht="1" customHeight="1">
      <c r="A77">
        <v>79.432838439939999</v>
      </c>
      <c r="B77">
        <v>3.0925483703599999</v>
      </c>
      <c r="C77">
        <v>-0.23469313979</v>
      </c>
      <c r="D77">
        <f t="shared" si="1"/>
        <v>1.900000081834019</v>
      </c>
      <c r="G77" s="23"/>
      <c r="H77">
        <f t="shared" si="2"/>
        <v>1.900000081834019</v>
      </c>
      <c r="I77">
        <f t="shared" si="3"/>
        <v>79.432838439940056</v>
      </c>
      <c r="J77">
        <f t="shared" si="4"/>
        <v>499.09124339340121</v>
      </c>
      <c r="K77" s="23"/>
      <c r="L77" t="str">
        <f t="shared" si="5"/>
        <v>3.06599284013041-0.205329270395993i</v>
      </c>
      <c r="M77">
        <f t="shared" si="6"/>
        <v>3.0659928401304102</v>
      </c>
      <c r="N77">
        <f t="shared" si="7"/>
        <v>-0.205329270395993</v>
      </c>
      <c r="O77" s="23"/>
      <c r="P77" t="s">
        <v>24</v>
      </c>
      <c r="Q77" t="str">
        <f t="shared" si="8"/>
        <v>0.0000249545621696701i</v>
      </c>
      <c r="R77">
        <f t="shared" si="22"/>
        <v>0.82</v>
      </c>
      <c r="S77" t="str">
        <f t="shared" si="10"/>
        <v>2.06999803804798-0.0293594228757367i</v>
      </c>
      <c r="T77">
        <f t="shared" si="22"/>
        <v>6.4</v>
      </c>
      <c r="U77" t="str">
        <f t="shared" si="11"/>
        <v>-0.00967942823751014i</v>
      </c>
      <c r="V77" t="s">
        <v>24</v>
      </c>
      <c r="W77" s="32">
        <f t="shared" si="21"/>
        <v>6.4</v>
      </c>
      <c r="X77" s="32" t="str">
        <f t="shared" si="21"/>
        <v>-0.00967942823751014i</v>
      </c>
      <c r="Y77" s="31" t="str">
        <f t="shared" si="12"/>
        <v>18.1823551726334+18.1823551726334i</v>
      </c>
      <c r="Z77" s="31" t="str">
        <f t="shared" si="13"/>
        <v>30948824.9812003-24378636.9437029i</v>
      </c>
      <c r="AA77" s="31" t="str">
        <f t="shared" si="14"/>
        <v>30948824.9812003-24378636.9437029i</v>
      </c>
      <c r="AB77" s="31" t="str">
        <f t="shared" si="15"/>
        <v>1</v>
      </c>
      <c r="AC77" s="31" t="str">
        <f t="shared" si="16"/>
        <v>1</v>
      </c>
      <c r="AD77" t="str">
        <f t="shared" si="20"/>
        <v>0.175994802082426-0.175994802082426i</v>
      </c>
      <c r="AE77" t="s">
        <v>24</v>
      </c>
      <c r="AF77" s="32" t="str">
        <f t="shared" si="23"/>
        <v>0.0000249545621696701i</v>
      </c>
      <c r="AG77" s="32">
        <f t="shared" si="23"/>
        <v>0.82</v>
      </c>
      <c r="AH77" s="32" t="str">
        <f t="shared" si="23"/>
        <v>2.06999803804798-0.0293594228757367i</v>
      </c>
      <c r="AI77" s="32" t="str">
        <f t="shared" si="18"/>
        <v>0.175994802082426-0.175994802082426i</v>
      </c>
      <c r="AJ77" t="str">
        <f t="shared" si="19"/>
        <v>3.06599284013041-0.205329270395993i</v>
      </c>
      <c r="AK77" t="s">
        <v>24</v>
      </c>
    </row>
    <row r="78" spans="1:37" ht="1" customHeight="1">
      <c r="A78">
        <v>63.095726013179998</v>
      </c>
      <c r="B78">
        <v>3.1221995353700001</v>
      </c>
      <c r="C78">
        <v>-0.24865917861</v>
      </c>
      <c r="D78">
        <f t="shared" si="1"/>
        <v>1.7999999419421224</v>
      </c>
      <c r="G78" s="23"/>
      <c r="H78">
        <f t="shared" si="2"/>
        <v>1.7999999419421224</v>
      </c>
      <c r="I78">
        <f t="shared" si="3"/>
        <v>63.095726013180034</v>
      </c>
      <c r="J78">
        <f t="shared" si="4"/>
        <v>396.4421386318416</v>
      </c>
      <c r="K78" s="23"/>
      <c r="L78" t="str">
        <f t="shared" si="5"/>
        <v>3.08920157496452-0.221909144455184i</v>
      </c>
      <c r="M78">
        <f t="shared" si="6"/>
        <v>3.0892015749645201</v>
      </c>
      <c r="N78">
        <f t="shared" si="7"/>
        <v>-0.221909144455184</v>
      </c>
      <c r="O78" s="23"/>
      <c r="P78" t="s">
        <v>24</v>
      </c>
      <c r="Q78" t="str">
        <f t="shared" si="8"/>
        <v>0.0000198221069315921i</v>
      </c>
      <c r="R78">
        <f t="shared" si="22"/>
        <v>0.82</v>
      </c>
      <c r="S78" t="str">
        <f t="shared" si="10"/>
        <v>2.07173212736308-0.0244595189606714i</v>
      </c>
      <c r="T78">
        <f t="shared" si="22"/>
        <v>6.4</v>
      </c>
      <c r="U78" t="str">
        <f t="shared" si="11"/>
        <v>-0.0121856821050055i</v>
      </c>
      <c r="V78" t="s">
        <v>24</v>
      </c>
      <c r="W78" s="32">
        <f t="shared" si="21"/>
        <v>6.4</v>
      </c>
      <c r="X78" s="32" t="str">
        <f t="shared" si="21"/>
        <v>-0.0121856821050055i</v>
      </c>
      <c r="Y78" s="31" t="str">
        <f t="shared" si="12"/>
        <v>16.2050384951635+16.2050384951635i</v>
      </c>
      <c r="Z78" s="31" t="str">
        <f t="shared" si="13"/>
        <v>-4794113.34632164-2600858.6339741i</v>
      </c>
      <c r="AA78" s="31" t="str">
        <f t="shared" si="14"/>
        <v>-4794113.34632172-2600858.63397406i</v>
      </c>
      <c r="AB78" s="31" t="str">
        <f t="shared" si="15"/>
        <v>1.00000000000001-1.35080709682515E-14i</v>
      </c>
      <c r="AC78" s="31" t="str">
        <f t="shared" si="16"/>
        <v>1.00000000000001-1.35080709682515E-14i</v>
      </c>
      <c r="AD78" t="str">
        <f t="shared" si="20"/>
        <v>0.197469447601438-0.197469447601444i</v>
      </c>
      <c r="AE78" t="s">
        <v>24</v>
      </c>
      <c r="AF78" s="32" t="str">
        <f t="shared" si="23"/>
        <v>0.0000198221069315921i</v>
      </c>
      <c r="AG78" s="32">
        <f t="shared" si="23"/>
        <v>0.82</v>
      </c>
      <c r="AH78" s="32" t="str">
        <f t="shared" si="23"/>
        <v>2.07173212736308-0.0244595189606714i</v>
      </c>
      <c r="AI78" s="32" t="str">
        <f t="shared" si="18"/>
        <v>0.197469447601438-0.197469447601444i</v>
      </c>
      <c r="AJ78" t="str">
        <f t="shared" si="19"/>
        <v>3.08920157496452-0.221909144455184i</v>
      </c>
      <c r="AK78" t="s">
        <v>24</v>
      </c>
    </row>
    <row r="79" spans="1:37" ht="1" customHeight="1">
      <c r="A79">
        <v>50.118728637700002</v>
      </c>
      <c r="B79">
        <v>3.1532309055300001</v>
      </c>
      <c r="C79">
        <v>-0.26642698050000002</v>
      </c>
      <c r="D79">
        <f t="shared" si="1"/>
        <v>1.7000000457092936</v>
      </c>
      <c r="G79" s="23"/>
      <c r="H79">
        <f t="shared" si="2"/>
        <v>1.7000000457092936</v>
      </c>
      <c r="I79">
        <f t="shared" si="3"/>
        <v>50.118728637700016</v>
      </c>
      <c r="J79">
        <f t="shared" si="4"/>
        <v>314.90525939091748</v>
      </c>
      <c r="K79" s="23"/>
      <c r="L79" t="str">
        <f t="shared" si="5"/>
        <v>3.11472314717684-0.241920295672884i</v>
      </c>
      <c r="M79">
        <f t="shared" si="6"/>
        <v>3.1147231471768402</v>
      </c>
      <c r="N79">
        <f t="shared" si="7"/>
        <v>-0.24192029567288401</v>
      </c>
      <c r="O79" s="23"/>
      <c r="P79" t="s">
        <v>24</v>
      </c>
      <c r="Q79" t="str">
        <f t="shared" si="8"/>
        <v>0.0000157452629695459i</v>
      </c>
      <c r="R79">
        <f t="shared" si="22"/>
        <v>0.82</v>
      </c>
      <c r="S79" t="str">
        <f t="shared" si="10"/>
        <v>2.07315880927673-0.0203717030358888i</v>
      </c>
      <c r="T79">
        <f t="shared" si="22"/>
        <v>6.4</v>
      </c>
      <c r="U79" t="str">
        <f t="shared" si="11"/>
        <v>-0.0153408611966024i</v>
      </c>
      <c r="V79" t="s">
        <v>24</v>
      </c>
      <c r="W79" s="32">
        <f t="shared" si="21"/>
        <v>6.4</v>
      </c>
      <c r="X79" s="32" t="str">
        <f t="shared" si="21"/>
        <v>-0.0153408611966024i</v>
      </c>
      <c r="Y79" s="31" t="str">
        <f t="shared" si="12"/>
        <v>14.4427574867317+14.4427574867317i</v>
      </c>
      <c r="Z79" s="31" t="str">
        <f t="shared" si="13"/>
        <v>-281669.068431647+892848.461551714i</v>
      </c>
      <c r="AA79" s="31" t="str">
        <f t="shared" si="14"/>
        <v>-281669.068431808+892848.461551204i</v>
      </c>
      <c r="AB79" s="31" t="str">
        <f t="shared" si="15"/>
        <v>0.999999999999532+3.27886295293494E-13i</v>
      </c>
      <c r="AC79" s="31" t="str">
        <f t="shared" si="16"/>
        <v>0.999999999999532+3.27886295293494E-13i</v>
      </c>
      <c r="AD79" t="str">
        <f t="shared" si="20"/>
        <v>0.22156433790011-0.221564337899965i</v>
      </c>
      <c r="AE79" t="s">
        <v>24</v>
      </c>
      <c r="AF79" s="32" t="str">
        <f t="shared" si="23"/>
        <v>0.0000157452629695459i</v>
      </c>
      <c r="AG79" s="32">
        <f t="shared" si="23"/>
        <v>0.82</v>
      </c>
      <c r="AH79" s="32" t="str">
        <f t="shared" si="23"/>
        <v>2.07315880927673-0.0203717030358888i</v>
      </c>
      <c r="AI79" s="32" t="str">
        <f t="shared" si="18"/>
        <v>0.22156433790011-0.221564337899965i</v>
      </c>
      <c r="AJ79" t="str">
        <f t="shared" si="19"/>
        <v>3.11472314717684-0.241920295672884i</v>
      </c>
      <c r="AK79" t="s">
        <v>24</v>
      </c>
    </row>
    <row r="80" spans="1:37" ht="1" customHeight="1">
      <c r="A80">
        <v>39.810707092290002</v>
      </c>
      <c r="B80">
        <v>3.1872024536099999</v>
      </c>
      <c r="C80">
        <v>-0.28628465533000003</v>
      </c>
      <c r="D80">
        <f t="shared" si="1"/>
        <v>1.5999998913131257</v>
      </c>
      <c r="G80" s="23"/>
      <c r="H80">
        <f t="shared" si="2"/>
        <v>1.5999998913131257</v>
      </c>
      <c r="I80">
        <f t="shared" si="3"/>
        <v>39.810707092290016</v>
      </c>
      <c r="J80">
        <f t="shared" si="4"/>
        <v>250.13804987070677</v>
      </c>
      <c r="K80" s="23"/>
      <c r="L80" t="str">
        <f t="shared" si="5"/>
        <v>3.14293388285241-0.265549974341161i</v>
      </c>
      <c r="M80">
        <f t="shared" si="6"/>
        <v>3.14293388285241</v>
      </c>
      <c r="N80">
        <f t="shared" si="7"/>
        <v>-0.26554997434116101</v>
      </c>
      <c r="O80" s="23"/>
      <c r="P80" t="s">
        <v>24</v>
      </c>
      <c r="Q80" t="str">
        <f t="shared" si="8"/>
        <v>0.0000125069024935353i</v>
      </c>
      <c r="R80">
        <f t="shared" si="22"/>
        <v>0.82</v>
      </c>
      <c r="S80" t="str">
        <f t="shared" si="10"/>
        <v>2.07433456272265-0.0169631611101246i</v>
      </c>
      <c r="T80">
        <f t="shared" si="22"/>
        <v>6.4</v>
      </c>
      <c r="U80" t="str">
        <f t="shared" si="11"/>
        <v>-0.0193130068651818i</v>
      </c>
      <c r="V80" t="s">
        <v>24</v>
      </c>
      <c r="W80" s="32">
        <f t="shared" si="21"/>
        <v>6.4</v>
      </c>
      <c r="X80" s="32" t="str">
        <f t="shared" si="21"/>
        <v>-0.0193130068651818i</v>
      </c>
      <c r="Y80" s="31" t="str">
        <f t="shared" si="12"/>
        <v>12.8721188712021+12.872118871202i</v>
      </c>
      <c r="Z80" s="31" t="str">
        <f t="shared" si="13"/>
        <v>185624.995961288+58591.7577334458i</v>
      </c>
      <c r="AA80" s="31" t="str">
        <f t="shared" si="14"/>
        <v>185624.995963737+58591.7577326726i</v>
      </c>
      <c r="AB80" s="31" t="str">
        <f t="shared" si="15"/>
        <v>1.0000000000108-7.57501582202727E-12i</v>
      </c>
      <c r="AC80" s="31" t="str">
        <f t="shared" si="16"/>
        <v>1.0000000000108-7.57501582202727E-12i</v>
      </c>
      <c r="AD80" t="str">
        <f t="shared" si="20"/>
        <v>0.248599320129764-0.24859932013353i</v>
      </c>
      <c r="AE80" t="s">
        <v>24</v>
      </c>
      <c r="AF80" s="32" t="str">
        <f t="shared" si="23"/>
        <v>0.0000125069024935353i</v>
      </c>
      <c r="AG80" s="32">
        <f t="shared" si="23"/>
        <v>0.82</v>
      </c>
      <c r="AH80" s="32" t="str">
        <f t="shared" si="23"/>
        <v>2.07433456272265-0.0169631611101246i</v>
      </c>
      <c r="AI80" s="32" t="str">
        <f t="shared" si="18"/>
        <v>0.248599320129764-0.24859932013353i</v>
      </c>
      <c r="AJ80" t="str">
        <f t="shared" si="19"/>
        <v>3.14293388285241-0.265549974341161i</v>
      </c>
      <c r="AK80" t="s">
        <v>24</v>
      </c>
    </row>
    <row r="81" spans="1:37" ht="1" customHeight="1">
      <c r="A81">
        <v>31.622776031490002</v>
      </c>
      <c r="B81">
        <v>3.2222805023199999</v>
      </c>
      <c r="C81">
        <v>-0.30971768498000002</v>
      </c>
      <c r="D81">
        <f t="shared" si="1"/>
        <v>1.499999992169188</v>
      </c>
      <c r="G81" s="23"/>
      <c r="H81">
        <f t="shared" si="2"/>
        <v>1.499999992169188</v>
      </c>
      <c r="I81">
        <f t="shared" si="3"/>
        <v>31.622776031490019</v>
      </c>
      <c r="J81">
        <f t="shared" si="4"/>
        <v>198.69176173328887</v>
      </c>
      <c r="K81" s="23"/>
      <c r="L81" t="str">
        <f t="shared" si="5"/>
        <v>3.17423791084839-0.293045316432227i</v>
      </c>
      <c r="M81">
        <f t="shared" si="6"/>
        <v>3.1742379108483898</v>
      </c>
      <c r="N81">
        <f t="shared" si="7"/>
        <v>-0.29304531643222698</v>
      </c>
      <c r="O81" s="23"/>
      <c r="P81" t="s">
        <v>24</v>
      </c>
      <c r="Q81" t="str">
        <f t="shared" si="8"/>
        <v>9.93458808666444E-06i</v>
      </c>
      <c r="R81">
        <f t="shared" si="22"/>
        <v>0.82</v>
      </c>
      <c r="S81" t="str">
        <f t="shared" si="10"/>
        <v>2.07530491831072-0.0141222585813269i</v>
      </c>
      <c r="T81">
        <f t="shared" si="22"/>
        <v>6.4</v>
      </c>
      <c r="U81" t="str">
        <f t="shared" si="11"/>
        <v>-0.0243136294743858i</v>
      </c>
      <c r="V81" t="s">
        <v>24</v>
      </c>
      <c r="W81" s="32">
        <f t="shared" si="21"/>
        <v>6.4</v>
      </c>
      <c r="X81" s="32" t="str">
        <f t="shared" si="21"/>
        <v>-0.0243136294743858i</v>
      </c>
      <c r="Y81" s="31" t="str">
        <f t="shared" si="12"/>
        <v>11.4722893518308+11.4722893518308i</v>
      </c>
      <c r="Z81" s="31" t="str">
        <f t="shared" si="13"/>
        <v>22029.5169572543-42656.2666387621i</v>
      </c>
      <c r="AA81" s="31" t="str">
        <f t="shared" si="14"/>
        <v>22029.5169620332-42656.2666295085i</v>
      </c>
      <c r="AB81" s="31" t="str">
        <f t="shared" si="15"/>
        <v>0.999999999874419+1.76888386900908E-10i</v>
      </c>
      <c r="AC81" s="31" t="str">
        <f t="shared" si="16"/>
        <v>0.999999999874419+1.76888386900908E-10i</v>
      </c>
      <c r="AD81" t="str">
        <f t="shared" si="20"/>
        <v>0.278932992537667-0.278932992438987i</v>
      </c>
      <c r="AE81" t="s">
        <v>24</v>
      </c>
      <c r="AF81" s="32" t="str">
        <f t="shared" si="23"/>
        <v>9.93458808666444E-06i</v>
      </c>
      <c r="AG81" s="32">
        <f t="shared" si="23"/>
        <v>0.82</v>
      </c>
      <c r="AH81" s="32" t="str">
        <f t="shared" si="23"/>
        <v>2.07530491831072-0.0141222585813269i</v>
      </c>
      <c r="AI81" s="32" t="str">
        <f t="shared" si="18"/>
        <v>0.278932992537667-0.278932992438987i</v>
      </c>
      <c r="AJ81" t="str">
        <f t="shared" si="19"/>
        <v>3.17423791084839-0.293045316432227i</v>
      </c>
      <c r="AK81" t="s">
        <v>24</v>
      </c>
    </row>
    <row r="82" spans="1:37" ht="1" customHeight="1">
      <c r="A82">
        <v>25.118869781490002</v>
      </c>
      <c r="B82">
        <v>3.2612874507899998</v>
      </c>
      <c r="C82">
        <v>-0.33411702514000002</v>
      </c>
      <c r="D82">
        <f t="shared" si="1"/>
        <v>1.4000000945116209</v>
      </c>
      <c r="G82" s="23"/>
      <c r="H82">
        <f t="shared" si="2"/>
        <v>1.4000000945116209</v>
      </c>
      <c r="I82">
        <f t="shared" si="3"/>
        <v>25.118869781490012</v>
      </c>
      <c r="J82">
        <f t="shared" si="4"/>
        <v>157.82651354401534</v>
      </c>
      <c r="K82" s="23"/>
      <c r="L82" t="str">
        <f t="shared" si="5"/>
        <v>3.20907467679834-0.324715334129536i</v>
      </c>
      <c r="M82">
        <f t="shared" si="6"/>
        <v>3.2090746767983398</v>
      </c>
      <c r="N82">
        <f t="shared" si="7"/>
        <v>-0.32471533412953602</v>
      </c>
      <c r="O82" s="23"/>
      <c r="P82" t="s">
        <v>24</v>
      </c>
      <c r="Q82" t="str">
        <f t="shared" si="8"/>
        <v>7.89132567720077E-06i</v>
      </c>
      <c r="R82">
        <f t="shared" si="22"/>
        <v>0.82</v>
      </c>
      <c r="S82" t="str">
        <f t="shared" si="10"/>
        <v>2.07610674939594-0.0117552964072134i</v>
      </c>
      <c r="T82">
        <f t="shared" si="22"/>
        <v>6.4</v>
      </c>
      <c r="U82" t="str">
        <f t="shared" si="11"/>
        <v>-0.030609038785165i</v>
      </c>
      <c r="V82" t="s">
        <v>24</v>
      </c>
      <c r="W82" s="32">
        <f t="shared" si="21"/>
        <v>6.4</v>
      </c>
      <c r="X82" s="32" t="str">
        <f t="shared" si="21"/>
        <v>-0.030609038785165i</v>
      </c>
      <c r="Y82" s="31" t="str">
        <f t="shared" si="12"/>
        <v>10.2246898520961+10.2246898520961i</v>
      </c>
      <c r="Z82" s="31" t="str">
        <f t="shared" si="13"/>
        <v>-9606.9553956775-9889.94804421895i</v>
      </c>
      <c r="AA82" s="31" t="str">
        <f t="shared" si="14"/>
        <v>-9606.95542094504-9889.9480182071i</v>
      </c>
      <c r="AB82" s="31" t="str">
        <f t="shared" si="15"/>
        <v>0.999999999923665-2.62902193813525E-09i</v>
      </c>
      <c r="AC82" s="31" t="str">
        <f t="shared" si="16"/>
        <v>0.999999999923665-2.62902193813525E-09i</v>
      </c>
      <c r="AD82" t="str">
        <f t="shared" si="20"/>
        <v>0.312967927402401-0.312967929048i</v>
      </c>
      <c r="AE82" t="s">
        <v>24</v>
      </c>
      <c r="AF82" s="32" t="str">
        <f t="shared" si="23"/>
        <v>7.89132567720077E-06i</v>
      </c>
      <c r="AG82" s="32">
        <f t="shared" si="23"/>
        <v>0.82</v>
      </c>
      <c r="AH82" s="32" t="str">
        <f t="shared" si="23"/>
        <v>2.07610674939594-0.0117552964072134i</v>
      </c>
      <c r="AI82" s="32" t="str">
        <f t="shared" si="18"/>
        <v>0.312967927402401-0.312967929048i</v>
      </c>
      <c r="AJ82" t="str">
        <f t="shared" si="19"/>
        <v>3.20907467679834-0.324715334129536i</v>
      </c>
      <c r="AK82" t="s">
        <v>24</v>
      </c>
    </row>
    <row r="83" spans="1:37" ht="1" customHeight="1">
      <c r="A83">
        <v>19.952619552609999</v>
      </c>
      <c r="B83">
        <v>3.30239057541</v>
      </c>
      <c r="C83">
        <v>-0.36515069008000001</v>
      </c>
      <c r="D83">
        <f t="shared" si="1"/>
        <v>1.2999999217049507</v>
      </c>
      <c r="G83" s="23"/>
      <c r="H83">
        <f t="shared" si="2"/>
        <v>1.2999999217049507</v>
      </c>
      <c r="I83">
        <f t="shared" si="3"/>
        <v>19.952619552610003</v>
      </c>
      <c r="J83">
        <f t="shared" si="4"/>
        <v>125.36600601270329</v>
      </c>
      <c r="K83" s="23"/>
      <c r="L83" t="str">
        <f t="shared" si="5"/>
        <v>3.24792589443715-0.36093337312011i</v>
      </c>
      <c r="M83">
        <f t="shared" si="6"/>
        <v>3.2479258944371501</v>
      </c>
      <c r="N83">
        <f t="shared" si="7"/>
        <v>-0.36093337312010998</v>
      </c>
      <c r="O83" s="23"/>
      <c r="P83" t="s">
        <v>24</v>
      </c>
      <c r="Q83" t="str">
        <f t="shared" si="8"/>
        <v>6.26830030063516E-06i</v>
      </c>
      <c r="R83">
        <f t="shared" si="22"/>
        <v>0.82</v>
      </c>
      <c r="S83" t="str">
        <f t="shared" si="10"/>
        <v>2.07677002155847-0.00978377851778827i</v>
      </c>
      <c r="T83">
        <f t="shared" si="22"/>
        <v>6.4</v>
      </c>
      <c r="U83" t="str">
        <f t="shared" si="11"/>
        <v>-0.0385345120901963i</v>
      </c>
      <c r="V83" t="s">
        <v>24</v>
      </c>
      <c r="W83" s="32">
        <f t="shared" si="21"/>
        <v>6.4</v>
      </c>
      <c r="X83" s="32" t="str">
        <f t="shared" si="21"/>
        <v>-0.0385345120901963i</v>
      </c>
      <c r="Y83" s="31" t="str">
        <f t="shared" si="12"/>
        <v>9.11276260981348+9.11276260981347i</v>
      </c>
      <c r="Z83" s="31" t="str">
        <f t="shared" si="13"/>
        <v>-4316.18715092162+1392.19090016276i</v>
      </c>
      <c r="AA83" s="31" t="str">
        <f t="shared" si="14"/>
        <v>-4316.18725584814+1392.1908663186i</v>
      </c>
      <c r="AB83" s="31" t="str">
        <f t="shared" si="15"/>
        <v>1.00000001972829+1.4204599614823E-08i</v>
      </c>
      <c r="AC83" s="31" t="str">
        <f t="shared" si="16"/>
        <v>1.00000001972829+1.4204599614823E-08i</v>
      </c>
      <c r="AD83" t="str">
        <f t="shared" si="20"/>
        <v>0.351155872878679-0.351155862902622i</v>
      </c>
      <c r="AE83" t="s">
        <v>24</v>
      </c>
      <c r="AF83" s="32" t="str">
        <f t="shared" si="23"/>
        <v>6.26830030063516E-06i</v>
      </c>
      <c r="AG83" s="32">
        <f t="shared" si="23"/>
        <v>0.82</v>
      </c>
      <c r="AH83" s="32" t="str">
        <f t="shared" si="23"/>
        <v>2.07677002155847-0.00978377851778827i</v>
      </c>
      <c r="AI83" s="32" t="str">
        <f t="shared" si="18"/>
        <v>0.351155872878679-0.351155862902622i</v>
      </c>
      <c r="AJ83" t="str">
        <f t="shared" si="19"/>
        <v>3.24792589443715-0.36093337312011i</v>
      </c>
      <c r="AK83" t="s">
        <v>24</v>
      </c>
    </row>
    <row r="84" spans="1:37" ht="1" customHeight="1">
      <c r="A84">
        <v>15.84893321991</v>
      </c>
      <c r="B84">
        <v>3.3472018241899999</v>
      </c>
      <c r="C84">
        <v>-0.39930510521000001</v>
      </c>
      <c r="D84">
        <f t="shared" si="1"/>
        <v>1.2000000354939455</v>
      </c>
      <c r="G84" s="23"/>
      <c r="H84">
        <f t="shared" si="2"/>
        <v>1.2000000354939455</v>
      </c>
      <c r="I84">
        <f t="shared" si="3"/>
        <v>15.84893321991</v>
      </c>
      <c r="J84">
        <f t="shared" si="4"/>
        <v>99.581784341808969</v>
      </c>
      <c r="K84" s="23"/>
      <c r="L84" t="str">
        <f t="shared" si="5"/>
        <v>3.29132244354794-0.402140273153972i</v>
      </c>
      <c r="M84">
        <f t="shared" si="6"/>
        <v>3.2913224435479398</v>
      </c>
      <c r="N84">
        <f t="shared" si="7"/>
        <v>-0.40214027315397199</v>
      </c>
      <c r="O84" s="23"/>
      <c r="P84" t="s">
        <v>24</v>
      </c>
      <c r="Q84" t="str">
        <f t="shared" si="8"/>
        <v>4.97908921709045E-06i</v>
      </c>
      <c r="R84">
        <f t="shared" si="22"/>
        <v>0.82</v>
      </c>
      <c r="S84" t="str">
        <f t="shared" si="10"/>
        <v>2.07731916313341-0.00814204277512405i</v>
      </c>
      <c r="T84">
        <f t="shared" si="22"/>
        <v>6.4</v>
      </c>
      <c r="U84" t="str">
        <f t="shared" si="11"/>
        <v>-0.0485120637908463i</v>
      </c>
      <c r="V84" t="s">
        <v>24</v>
      </c>
      <c r="W84" s="32">
        <f t="shared" si="21"/>
        <v>6.4</v>
      </c>
      <c r="X84" s="32" t="str">
        <f t="shared" si="21"/>
        <v>-0.0485120637908463i</v>
      </c>
      <c r="Y84" s="31" t="str">
        <f t="shared" si="12"/>
        <v>8.12175928897271+8.12175928897271i</v>
      </c>
      <c r="Z84" s="31" t="str">
        <f t="shared" si="13"/>
        <v>-445.427379496798+1623.47293272694i</v>
      </c>
      <c r="AA84" s="31" t="str">
        <f t="shared" si="14"/>
        <v>-445.427458081219+1623.47264630616i</v>
      </c>
      <c r="AB84" s="31" t="str">
        <f t="shared" si="15"/>
        <v>0.999999848277303+9.00328311411433E-08i</v>
      </c>
      <c r="AC84" s="31" t="str">
        <f t="shared" si="16"/>
        <v>0.999999848277303+9.00328311411433E-08i</v>
      </c>
      <c r="AD84" t="str">
        <f t="shared" si="20"/>
        <v>0.394003280414531-0.394003209468065i</v>
      </c>
      <c r="AE84" t="s">
        <v>24</v>
      </c>
      <c r="AF84" s="32" t="str">
        <f t="shared" si="23"/>
        <v>4.97908921709045E-06i</v>
      </c>
      <c r="AG84" s="32">
        <f t="shared" si="23"/>
        <v>0.82</v>
      </c>
      <c r="AH84" s="32" t="str">
        <f t="shared" si="23"/>
        <v>2.07731916313341-0.00814204277512405i</v>
      </c>
      <c r="AI84" s="32" t="str">
        <f t="shared" si="18"/>
        <v>0.394003280414531-0.394003209468065i</v>
      </c>
      <c r="AJ84" t="str">
        <f t="shared" si="19"/>
        <v>3.29132244354794-0.402140273153972i</v>
      </c>
      <c r="AK84" t="s">
        <v>24</v>
      </c>
    </row>
    <row r="85" spans="1:37" ht="1" customHeight="1">
      <c r="A85">
        <v>12.58925151825</v>
      </c>
      <c r="B85">
        <v>3.3965632915500001</v>
      </c>
      <c r="C85">
        <v>-0.43752297758999997</v>
      </c>
      <c r="D85">
        <f t="shared" si="1"/>
        <v>1.0999999103178113</v>
      </c>
      <c r="G85" s="23"/>
      <c r="H85">
        <f t="shared" si="2"/>
        <v>1.0999999103178113</v>
      </c>
      <c r="I85">
        <f t="shared" si="3"/>
        <v>12.589251518250007</v>
      </c>
      <c r="J85">
        <f t="shared" si="4"/>
        <v>79.10060016785674</v>
      </c>
      <c r="K85" s="23"/>
      <c r="L85" t="str">
        <f t="shared" si="5"/>
        <v>3.33985261708559-0.448850555260128i</v>
      </c>
      <c r="M85">
        <f t="shared" si="6"/>
        <v>3.3398526170855898</v>
      </c>
      <c r="N85">
        <f t="shared" si="7"/>
        <v>-0.44885055526012801</v>
      </c>
      <c r="O85" s="23"/>
      <c r="P85" t="s">
        <v>24</v>
      </c>
      <c r="Q85" t="str">
        <f t="shared" si="8"/>
        <v>3.95503000839284E-06i</v>
      </c>
      <c r="R85">
        <f t="shared" si="22"/>
        <v>0.82</v>
      </c>
      <c r="S85" t="str">
        <f t="shared" si="10"/>
        <v>2.07777415670869-0.00677518956548092i</v>
      </c>
      <c r="T85">
        <f t="shared" si="22"/>
        <v>6.4</v>
      </c>
      <c r="U85" t="str">
        <f t="shared" si="11"/>
        <v>-0.0610730874878902i</v>
      </c>
      <c r="V85" t="s">
        <v>24</v>
      </c>
      <c r="W85" s="32">
        <f t="shared" si="21"/>
        <v>6.4</v>
      </c>
      <c r="X85" s="32" t="str">
        <f t="shared" si="21"/>
        <v>-0.0610730874878902i</v>
      </c>
      <c r="Y85" s="31" t="str">
        <f t="shared" si="12"/>
        <v>7.23852454241805+7.23852454241805i</v>
      </c>
      <c r="Z85" s="31" t="str">
        <f t="shared" si="13"/>
        <v>401.833858255564+568.306744561097i</v>
      </c>
      <c r="AA85" s="31" t="str">
        <f t="shared" si="14"/>
        <v>401.834272993933+568.306158004329i</v>
      </c>
      <c r="AB85" s="31" t="str">
        <f t="shared" si="15"/>
        <v>0.999999655917731-9.73070053897746E-07i</v>
      </c>
      <c r="AC85" s="31" t="str">
        <f t="shared" si="16"/>
        <v>0.999999655917731-9.73070053897746E-07i</v>
      </c>
      <c r="AD85" t="str">
        <f t="shared" si="20"/>
        <v>0.442078460376899-0.442079320724655i</v>
      </c>
      <c r="AE85" t="s">
        <v>24</v>
      </c>
      <c r="AF85" s="32" t="str">
        <f t="shared" si="23"/>
        <v>3.95503000839284E-06i</v>
      </c>
      <c r="AG85" s="32">
        <f t="shared" si="23"/>
        <v>0.82</v>
      </c>
      <c r="AH85" s="32" t="str">
        <f t="shared" si="23"/>
        <v>2.07777415670869-0.00677518956548092i</v>
      </c>
      <c r="AI85" s="32" t="str">
        <f t="shared" si="18"/>
        <v>0.442078460376899-0.442079320724655i</v>
      </c>
      <c r="AJ85" t="str">
        <f t="shared" si="19"/>
        <v>3.33985261708559-0.448850555260128i</v>
      </c>
      <c r="AK85" t="s">
        <v>24</v>
      </c>
    </row>
    <row r="86" spans="1:37" ht="1" customHeight="1">
      <c r="A86">
        <v>10</v>
      </c>
      <c r="B86">
        <v>3.4485273361200002</v>
      </c>
      <c r="C86">
        <v>-0.48213946818999998</v>
      </c>
      <c r="D86">
        <f t="shared" si="1"/>
        <v>1</v>
      </c>
      <c r="G86" s="23"/>
      <c r="H86">
        <f t="shared" si="2"/>
        <v>1</v>
      </c>
      <c r="I86">
        <f t="shared" si="3"/>
        <v>10</v>
      </c>
      <c r="J86">
        <f t="shared" si="4"/>
        <v>62.831853071795862</v>
      </c>
      <c r="K86" s="23"/>
      <c r="L86" t="str">
        <f t="shared" si="5"/>
        <v>3.39417369068677-0.50165818612239i</v>
      </c>
      <c r="M86">
        <f t="shared" si="6"/>
        <v>3.3941736906867699</v>
      </c>
      <c r="N86">
        <f t="shared" si="7"/>
        <v>-0.50165818612238999</v>
      </c>
      <c r="O86" s="23"/>
      <c r="P86" t="s">
        <v>24</v>
      </c>
      <c r="Q86" t="str">
        <f t="shared" si="8"/>
        <v>3.14159265358979E-06i</v>
      </c>
      <c r="R86">
        <f t="shared" si="22"/>
        <v>0.82</v>
      </c>
      <c r="S86" t="str">
        <f t="shared" si="10"/>
        <v>2.07815138033736-0.00563738610139008i</v>
      </c>
      <c r="T86">
        <f t="shared" si="22"/>
        <v>6.4</v>
      </c>
      <c r="U86" t="str">
        <f t="shared" si="11"/>
        <v>-0.0768864459381137i</v>
      </c>
      <c r="V86" t="s">
        <v>24</v>
      </c>
      <c r="W86" s="32">
        <f t="shared" si="21"/>
        <v>6.4</v>
      </c>
      <c r="X86" s="32" t="str">
        <f t="shared" si="21"/>
        <v>-0.0768864459381137i</v>
      </c>
      <c r="Y86" s="31" t="str">
        <f t="shared" si="12"/>
        <v>6.4513424552381+6.4513424552381i</v>
      </c>
      <c r="Z86" s="31" t="str">
        <f t="shared" si="13"/>
        <v>312.30717281658+53.017613038969i</v>
      </c>
      <c r="AA86" s="31" t="str">
        <f t="shared" si="14"/>
        <v>312.308728954832+53.0173488685249i</v>
      </c>
      <c r="AB86" s="31" t="str">
        <f t="shared" si="15"/>
        <v>1.00000470357018-1.64435066639824E-06i</v>
      </c>
      <c r="AC86" s="31" t="str">
        <f t="shared" si="16"/>
        <v>1.00000470357018-1.64435066639824E-06i</v>
      </c>
      <c r="AD86" t="str">
        <f t="shared" si="20"/>
        <v>0.496022310349411-0.496023941613654i</v>
      </c>
      <c r="AE86" t="s">
        <v>24</v>
      </c>
      <c r="AF86" s="32" t="str">
        <f t="shared" si="23"/>
        <v>3.14159265358979E-06i</v>
      </c>
      <c r="AG86" s="32">
        <f t="shared" si="23"/>
        <v>0.82</v>
      </c>
      <c r="AH86" s="32" t="str">
        <f t="shared" si="23"/>
        <v>2.07815138033736-0.00563738610139008i</v>
      </c>
      <c r="AI86" s="32" t="str">
        <f t="shared" si="18"/>
        <v>0.496022310349411-0.496023941613654i</v>
      </c>
      <c r="AJ86" t="str">
        <f t="shared" si="19"/>
        <v>3.39417369068677-0.50165818612239i</v>
      </c>
      <c r="AK86" t="s">
        <v>24</v>
      </c>
    </row>
    <row r="87" spans="1:37" ht="1" customHeight="1">
      <c r="A87">
        <v>7.9432840347300004</v>
      </c>
      <c r="B87">
        <v>3.5053420066799998</v>
      </c>
      <c r="C87">
        <v>-0.53252136706999997</v>
      </c>
      <c r="D87">
        <f t="shared" si="1"/>
        <v>0.90000009226240019</v>
      </c>
      <c r="G87" s="23"/>
      <c r="H87">
        <f t="shared" si="2"/>
        <v>0.90000009226240019</v>
      </c>
      <c r="I87">
        <f t="shared" si="3"/>
        <v>7.9432840347300004</v>
      </c>
      <c r="J87">
        <f t="shared" si="4"/>
        <v>49.909125537769718</v>
      </c>
      <c r="K87" s="23"/>
      <c r="L87" t="str">
        <f t="shared" si="5"/>
        <v>3.45502404423381-0.561227873506048i</v>
      </c>
      <c r="M87">
        <f t="shared" si="6"/>
        <v>3.4550240442338098</v>
      </c>
      <c r="N87">
        <f t="shared" si="7"/>
        <v>-0.56122787350604797</v>
      </c>
      <c r="O87" s="23"/>
      <c r="P87" t="s">
        <v>24</v>
      </c>
      <c r="Q87" t="str">
        <f t="shared" si="8"/>
        <v>2.49545627688849E-06i</v>
      </c>
      <c r="R87">
        <f t="shared" si="22"/>
        <v>0.82</v>
      </c>
      <c r="S87" t="str">
        <f t="shared" si="10"/>
        <v>2.07846429391336-0.00469037586299791i</v>
      </c>
      <c r="T87">
        <f t="shared" si="22"/>
        <v>6.4</v>
      </c>
      <c r="U87" t="str">
        <f t="shared" si="11"/>
        <v>-0.0967942800508545i</v>
      </c>
      <c r="V87" t="s">
        <v>24</v>
      </c>
      <c r="W87" s="32">
        <f t="shared" si="21"/>
        <v>6.4</v>
      </c>
      <c r="X87" s="32" t="str">
        <f t="shared" si="21"/>
        <v>-0.0967942800508545i</v>
      </c>
      <c r="Y87" s="31" t="str">
        <f t="shared" si="12"/>
        <v>5.74976562619892+5.74976562619892i</v>
      </c>
      <c r="Z87" s="31" t="str">
        <f t="shared" si="13"/>
        <v>135.237518240389-79.8620653618076i</v>
      </c>
      <c r="AA87" s="31" t="str">
        <f t="shared" si="14"/>
        <v>135.240259490247-79.8604465991983i</v>
      </c>
      <c r="AB87" s="31" t="str">
        <f t="shared" si="15"/>
        <v>1.00000978800717+0.000017749904827434i</v>
      </c>
      <c r="AC87" s="31" t="str">
        <f t="shared" si="16"/>
        <v>1.00000978800717+0.000017749904827434i</v>
      </c>
      <c r="AD87" t="str">
        <f t="shared" si="20"/>
        <v>0.556559750320453-0.556539993099327i</v>
      </c>
      <c r="AE87" t="s">
        <v>24</v>
      </c>
      <c r="AF87" s="32" t="str">
        <f t="shared" si="23"/>
        <v>2.49545627688849E-06i</v>
      </c>
      <c r="AG87" s="32">
        <f t="shared" si="23"/>
        <v>0.82</v>
      </c>
      <c r="AH87" s="32" t="str">
        <f t="shared" si="23"/>
        <v>2.07846429391336-0.00469037586299791i</v>
      </c>
      <c r="AI87" s="32" t="str">
        <f t="shared" si="18"/>
        <v>0.556559750320453-0.556539993099327i</v>
      </c>
      <c r="AJ87" t="str">
        <f t="shared" si="19"/>
        <v>3.45502404423381-0.561227873506048i</v>
      </c>
      <c r="AK87" t="s">
        <v>24</v>
      </c>
    </row>
    <row r="88" spans="1:37" ht="1" customHeight="1">
      <c r="A88">
        <v>6.3095726966900001</v>
      </c>
      <c r="B88">
        <v>3.5675954818700002</v>
      </c>
      <c r="C88">
        <v>-0.58834105729999997</v>
      </c>
      <c r="D88">
        <f t="shared" si="1"/>
        <v>0.79999994850667699</v>
      </c>
      <c r="G88" s="23"/>
      <c r="H88">
        <f t="shared" si="2"/>
        <v>0.79999994850667699</v>
      </c>
      <c r="I88">
        <f t="shared" si="3"/>
        <v>6.309572696690001</v>
      </c>
      <c r="J88">
        <f t="shared" si="4"/>
        <v>39.644214462424095</v>
      </c>
      <c r="K88" s="23"/>
      <c r="L88" t="str">
        <f t="shared" si="5"/>
        <v>3.52317961818387-0.628291023001017i</v>
      </c>
      <c r="M88">
        <f t="shared" si="6"/>
        <v>3.5231796181838702</v>
      </c>
      <c r="N88">
        <f t="shared" si="7"/>
        <v>-0.62829102300101702</v>
      </c>
      <c r="O88" s="23"/>
      <c r="P88" t="s">
        <v>24</v>
      </c>
      <c r="Q88" t="str">
        <f t="shared" si="8"/>
        <v>0.0000019822107231212i</v>
      </c>
      <c r="R88">
        <f t="shared" si="22"/>
        <v>0.82</v>
      </c>
      <c r="S88" t="str">
        <f t="shared" si="10"/>
        <v>2.0787239775569-0.00390225247686877i</v>
      </c>
      <c r="T88">
        <f t="shared" si="22"/>
        <v>6.4</v>
      </c>
      <c r="U88" t="str">
        <f t="shared" si="11"/>
        <v>-0.121856819208135i</v>
      </c>
      <c r="V88" t="s">
        <v>24</v>
      </c>
      <c r="W88" s="32">
        <f t="shared" si="21"/>
        <v>6.4</v>
      </c>
      <c r="X88" s="32" t="str">
        <f t="shared" si="21"/>
        <v>-0.121856819208135i</v>
      </c>
      <c r="Y88" s="31" t="str">
        <f t="shared" si="12"/>
        <v>5.12448316027184+5.12448316027184i</v>
      </c>
      <c r="Z88" s="31" t="str">
        <f t="shared" si="13"/>
        <v>33.6607224070883-77.0105566656508i</v>
      </c>
      <c r="AA88" s="31" t="str">
        <f t="shared" si="14"/>
        <v>33.6631052712278-77.0051054248231i</v>
      </c>
      <c r="AB88" s="31" t="str">
        <f t="shared" si="15"/>
        <v>0.99995192383578+0.0000519557672472903i</v>
      </c>
      <c r="AC88" s="31" t="str">
        <f t="shared" si="16"/>
        <v>0.99995192383578+0.0000519557672472903i</v>
      </c>
      <c r="AD88" t="str">
        <f t="shared" si="20"/>
        <v>0.624455640626973-0.624390752734871i</v>
      </c>
      <c r="AE88" t="s">
        <v>24</v>
      </c>
      <c r="AF88" s="32" t="str">
        <f t="shared" si="23"/>
        <v>0.0000019822107231212i</v>
      </c>
      <c r="AG88" s="32">
        <f t="shared" si="23"/>
        <v>0.82</v>
      </c>
      <c r="AH88" s="32" t="str">
        <f t="shared" si="23"/>
        <v>2.0787239775569-0.00390225247686877i</v>
      </c>
      <c r="AI88" s="32" t="str">
        <f t="shared" si="18"/>
        <v>0.624455640626973-0.624390752734871i</v>
      </c>
      <c r="AJ88" t="str">
        <f t="shared" si="19"/>
        <v>3.52317961818387-0.628291023001017i</v>
      </c>
      <c r="AK88" t="s">
        <v>24</v>
      </c>
    </row>
    <row r="89" spans="1:37" ht="1" customHeight="1">
      <c r="A89">
        <v>5.0118727684</v>
      </c>
      <c r="B89">
        <v>3.6365377902999998</v>
      </c>
      <c r="C89">
        <v>-0.65646469593000001</v>
      </c>
      <c r="D89">
        <f t="shared" si="1"/>
        <v>0.70000003744518435</v>
      </c>
      <c r="G89" s="23"/>
      <c r="H89">
        <f t="shared" si="2"/>
        <v>0.70000003744518435</v>
      </c>
      <c r="I89">
        <f t="shared" si="3"/>
        <v>5.0118727684</v>
      </c>
      <c r="J89">
        <f t="shared" si="4"/>
        <v>31.490525339864355</v>
      </c>
      <c r="K89" s="23"/>
      <c r="L89" t="str">
        <f t="shared" si="5"/>
        <v>3.59939940869105-0.703791245536258i</v>
      </c>
      <c r="M89">
        <f t="shared" si="6"/>
        <v>3.5993994086910499</v>
      </c>
      <c r="N89">
        <f t="shared" si="7"/>
        <v>-0.70379124553625805</v>
      </c>
      <c r="O89" s="23"/>
      <c r="P89" t="s">
        <v>24</v>
      </c>
      <c r="Q89" t="str">
        <f t="shared" si="8"/>
        <v>1.57452626699322E-06i</v>
      </c>
      <c r="R89">
        <f t="shared" si="22"/>
        <v>0.82</v>
      </c>
      <c r="S89" t="str">
        <f t="shared" si="10"/>
        <v>2.078939565793-0.00324642252449208i</v>
      </c>
      <c r="T89">
        <f t="shared" si="22"/>
        <v>6.4</v>
      </c>
      <c r="U89" t="str">
        <f t="shared" si="11"/>
        <v>-0.153408614885208i</v>
      </c>
      <c r="V89" t="s">
        <v>24</v>
      </c>
      <c r="W89" s="32">
        <f t="shared" si="21"/>
        <v>6.4</v>
      </c>
      <c r="X89" s="32" t="str">
        <f t="shared" si="21"/>
        <v>-0.153408614885208i</v>
      </c>
      <c r="Y89" s="31" t="str">
        <f t="shared" si="12"/>
        <v>4.56720089169791+4.56720089169791i</v>
      </c>
      <c r="Z89" s="31" t="str">
        <f t="shared" si="13"/>
        <v>-6.96365768990533-47.6357993549486i</v>
      </c>
      <c r="AA89" s="31" t="str">
        <f t="shared" si="14"/>
        <v>-6.96516046496408-47.6255216461242i</v>
      </c>
      <c r="AB89" s="31" t="str">
        <f t="shared" si="15"/>
        <v>0.999793273530313-0.0000617675670175432i</v>
      </c>
      <c r="AC89" s="31" t="str">
        <f t="shared" si="16"/>
        <v>0.999793273530313-0.0000617675670175432i</v>
      </c>
      <c r="AD89" t="str">
        <f t="shared" si="20"/>
        <v>0.700459842898049-0.700546397538033i</v>
      </c>
      <c r="AE89" t="s">
        <v>24</v>
      </c>
      <c r="AF89" s="32" t="str">
        <f t="shared" si="23"/>
        <v>1.57452626699322E-06i</v>
      </c>
      <c r="AG89" s="32">
        <f t="shared" si="23"/>
        <v>0.82</v>
      </c>
      <c r="AH89" s="32" t="str">
        <f t="shared" si="23"/>
        <v>2.078939565793-0.00324642252449208i</v>
      </c>
      <c r="AI89" s="32" t="str">
        <f t="shared" si="18"/>
        <v>0.700459842898049-0.700546397538033i</v>
      </c>
      <c r="AJ89" t="str">
        <f t="shared" si="19"/>
        <v>3.59939940869105-0.703791245536258i</v>
      </c>
      <c r="AK89" t="s">
        <v>24</v>
      </c>
    </row>
    <row r="90" spans="1:37" ht="1" customHeight="1">
      <c r="A90">
        <v>3.9810707569099999</v>
      </c>
      <c r="B90">
        <v>3.7362015247299998</v>
      </c>
      <c r="C90">
        <v>-0.73422789574000002</v>
      </c>
      <c r="D90">
        <f t="shared" si="1"/>
        <v>0.59999989651463959</v>
      </c>
      <c r="G90" s="23"/>
      <c r="H90">
        <f t="shared" si="2"/>
        <v>0.59999989651463959</v>
      </c>
      <c r="I90">
        <f t="shared" si="3"/>
        <v>3.9810707569099999</v>
      </c>
      <c r="J90">
        <f t="shared" si="4"/>
        <v>25.013805286659224</v>
      </c>
      <c r="K90" s="23"/>
      <c r="L90" t="str">
        <f t="shared" si="5"/>
        <v>3.68468962934521-0.789148977201412i</v>
      </c>
      <c r="M90">
        <f t="shared" si="6"/>
        <v>3.6846896293452098</v>
      </c>
      <c r="N90">
        <f t="shared" si="7"/>
        <v>-0.78914897720141197</v>
      </c>
      <c r="O90" s="23"/>
      <c r="P90" t="s">
        <v>24</v>
      </c>
      <c r="Q90" t="str">
        <f t="shared" si="8"/>
        <v>1.25069026433296E-06i</v>
      </c>
      <c r="R90">
        <f t="shared" si="22"/>
        <v>0.82</v>
      </c>
      <c r="S90" t="str">
        <f t="shared" si="10"/>
        <v>2.07911860303071-0.00270071902123437i</v>
      </c>
      <c r="T90">
        <f t="shared" si="22"/>
        <v>6.4</v>
      </c>
      <c r="U90" t="str">
        <f t="shared" si="11"/>
        <v>-0.193130066338713i</v>
      </c>
      <c r="V90" t="s">
        <v>24</v>
      </c>
      <c r="W90" s="32">
        <f t="shared" si="21"/>
        <v>6.4</v>
      </c>
      <c r="X90" s="32" t="str">
        <f t="shared" si="21"/>
        <v>-0.193130066338713i</v>
      </c>
      <c r="Y90" s="31" t="str">
        <f t="shared" si="12"/>
        <v>4.07052141891958+4.07052141891958i</v>
      </c>
      <c r="Z90" s="31" t="str">
        <f t="shared" si="13"/>
        <v>-17.5328359746303-23.4705174119105i</v>
      </c>
      <c r="AA90" s="31" t="str">
        <f t="shared" si="14"/>
        <v>-17.543054747045-23.4568459117444i</v>
      </c>
      <c r="AB90" s="31" t="str">
        <f t="shared" si="15"/>
        <v>0.999834884289331-0.000558731571893301i</v>
      </c>
      <c r="AC90" s="31" t="str">
        <f t="shared" si="16"/>
        <v>0.999834884289331-0.000558731571893301i</v>
      </c>
      <c r="AD90" t="str">
        <f t="shared" si="20"/>
        <v>0.785571026314498-0.786449508870442i</v>
      </c>
      <c r="AE90" t="s">
        <v>24</v>
      </c>
      <c r="AF90" s="32" t="str">
        <f t="shared" si="23"/>
        <v>1.25069026433296E-06i</v>
      </c>
      <c r="AG90" s="32">
        <f t="shared" si="23"/>
        <v>0.82</v>
      </c>
      <c r="AH90" s="32" t="str">
        <f t="shared" si="23"/>
        <v>2.07911860303071-0.00270071902123437i</v>
      </c>
      <c r="AI90" s="32" t="str">
        <f t="shared" si="18"/>
        <v>0.785571026314498-0.786449508870442i</v>
      </c>
      <c r="AJ90" t="str">
        <f t="shared" si="19"/>
        <v>3.68468962934521-0.789148977201412i</v>
      </c>
      <c r="AK90" t="s">
        <v>24</v>
      </c>
    </row>
    <row r="91" spans="1:37" ht="1" customHeight="1">
      <c r="A91">
        <v>3.1622774600999999</v>
      </c>
      <c r="B91">
        <v>3.8095688819900002</v>
      </c>
      <c r="C91">
        <v>-0.83214515448000004</v>
      </c>
      <c r="D91">
        <f t="shared" si="1"/>
        <v>0.49999997252341344</v>
      </c>
      <c r="G91" s="23"/>
      <c r="H91">
        <f t="shared" si="2"/>
        <v>0.49999997252341344</v>
      </c>
      <c r="I91">
        <f t="shared" si="3"/>
        <v>3.1622774601000003</v>
      </c>
      <c r="J91">
        <f t="shared" si="4"/>
        <v>19.869175274525503</v>
      </c>
      <c r="K91" s="23"/>
      <c r="L91" t="str">
        <f t="shared" si="5"/>
        <v>3.78100203157573-0.886040707592593i</v>
      </c>
      <c r="M91">
        <f t="shared" si="6"/>
        <v>3.78100203157573</v>
      </c>
      <c r="N91">
        <f t="shared" si="7"/>
        <v>-0.88604070759259301</v>
      </c>
      <c r="O91" s="23"/>
      <c r="P91" t="s">
        <v>24</v>
      </c>
      <c r="Q91" t="str">
        <f t="shared" si="8"/>
        <v>9.93458763726275E-07i</v>
      </c>
      <c r="R91">
        <f t="shared" si="22"/>
        <v>0.82</v>
      </c>
      <c r="S91" t="str">
        <f t="shared" si="10"/>
        <v>2.07926732436651-0.00224668076456714i</v>
      </c>
      <c r="T91">
        <f t="shared" si="22"/>
        <v>6.4</v>
      </c>
      <c r="U91" t="str">
        <f t="shared" si="11"/>
        <v>-0.243136305742388i</v>
      </c>
      <c r="V91" t="s">
        <v>24</v>
      </c>
      <c r="W91" s="32">
        <f t="shared" si="21"/>
        <v>6.4</v>
      </c>
      <c r="X91" s="32" t="str">
        <f t="shared" si="21"/>
        <v>-0.243136305742388i</v>
      </c>
      <c r="Y91" s="31" t="str">
        <f t="shared" si="12"/>
        <v>3.62785635077324+3.62785635077324i</v>
      </c>
      <c r="Z91" s="31" t="str">
        <f t="shared" si="13"/>
        <v>-16.6232253353025-8.79942824263905i</v>
      </c>
      <c r="AA91" s="31" t="str">
        <f t="shared" si="14"/>
        <v>-16.6467182052931-8.78700994966703i</v>
      </c>
      <c r="AB91" s="31" t="str">
        <f t="shared" si="15"/>
        <v>1.00079503662115-0.00116789373172419i</v>
      </c>
      <c r="AC91" s="31" t="str">
        <f t="shared" si="16"/>
        <v>1.00079503662115-0.00116789373172419i</v>
      </c>
      <c r="AD91" t="str">
        <f t="shared" si="20"/>
        <v>0.881734707209223-0.88379502028679i</v>
      </c>
      <c r="AE91" t="s">
        <v>24</v>
      </c>
      <c r="AF91" s="32" t="str">
        <f t="shared" si="23"/>
        <v>9.93458763726275E-07i</v>
      </c>
      <c r="AG91" s="32">
        <f t="shared" si="23"/>
        <v>0.82</v>
      </c>
      <c r="AH91" s="32" t="str">
        <f t="shared" si="23"/>
        <v>2.07926732436651-0.00224668076456714i</v>
      </c>
      <c r="AI91" s="32" t="str">
        <f t="shared" si="18"/>
        <v>0.881734707209223-0.88379502028679i</v>
      </c>
      <c r="AJ91" t="str">
        <f t="shared" si="19"/>
        <v>3.78100203157573-0.886040707592593i</v>
      </c>
      <c r="AK91" t="s">
        <v>24</v>
      </c>
    </row>
    <row r="92" spans="1:37" ht="1" customHeight="1">
      <c r="A92">
        <v>2.5118870735200001</v>
      </c>
      <c r="B92">
        <v>3.8941853046400001</v>
      </c>
      <c r="C92">
        <v>-0.91968381404999999</v>
      </c>
      <c r="D92">
        <f t="shared" si="1"/>
        <v>0.40000011100085719</v>
      </c>
      <c r="G92" s="23"/>
      <c r="H92">
        <f t="shared" si="2"/>
        <v>0.40000011100085719</v>
      </c>
      <c r="I92">
        <f t="shared" si="3"/>
        <v>2.5118870735200005</v>
      </c>
      <c r="J92">
        <f t="shared" si="4"/>
        <v>15.782651953635197</v>
      </c>
      <c r="K92" s="23"/>
      <c r="L92" t="str">
        <f t="shared" si="5"/>
        <v>3.89154888047464-0.995152274130944i</v>
      </c>
      <c r="M92">
        <f t="shared" si="6"/>
        <v>3.8915488804746401</v>
      </c>
      <c r="N92">
        <f t="shared" si="7"/>
        <v>-0.99515227413094398</v>
      </c>
      <c r="O92" s="23"/>
      <c r="P92" t="s">
        <v>24</v>
      </c>
      <c r="Q92" t="str">
        <f t="shared" si="8"/>
        <v>7.8913259768176E-07i</v>
      </c>
      <c r="R92">
        <f t="shared" si="22"/>
        <v>0.82</v>
      </c>
      <c r="S92" t="str">
        <f t="shared" si="10"/>
        <v>2.07939089031774-0.00186892958206496i</v>
      </c>
      <c r="T92">
        <f t="shared" si="22"/>
        <v>6.4</v>
      </c>
      <c r="U92" t="str">
        <f t="shared" si="11"/>
        <v>-0.30609037623005i</v>
      </c>
      <c r="V92" t="s">
        <v>24</v>
      </c>
      <c r="W92" s="32">
        <f t="shared" si="21"/>
        <v>6.4</v>
      </c>
      <c r="X92" s="32" t="str">
        <f t="shared" si="21"/>
        <v>-0.30609037623005i</v>
      </c>
      <c r="Y92" s="31" t="str">
        <f t="shared" si="12"/>
        <v>3.23333089152471+3.23333089152471i</v>
      </c>
      <c r="Z92" s="31" t="str">
        <f t="shared" si="13"/>
        <v>-12.6090426586919-1.16359909348691i</v>
      </c>
      <c r="AA92" s="31" t="str">
        <f t="shared" si="14"/>
        <v>-12.6483028287231-1.15998729679948i</v>
      </c>
      <c r="AB92" s="31" t="str">
        <f t="shared" si="15"/>
        <v>1.00306114880329-0.000568936663484479i</v>
      </c>
      <c r="AC92" s="31" t="str">
        <f t="shared" si="16"/>
        <v>1.00306114880329-0.000568936663484479i</v>
      </c>
      <c r="AD92" t="str">
        <f t="shared" si="20"/>
        <v>0.992157990156902-0.993284133681477i</v>
      </c>
      <c r="AE92" t="s">
        <v>24</v>
      </c>
      <c r="AF92" s="32" t="str">
        <f t="shared" si="23"/>
        <v>7.8913259768176E-07i</v>
      </c>
      <c r="AG92" s="32">
        <f t="shared" si="23"/>
        <v>0.82</v>
      </c>
      <c r="AH92" s="32" t="str">
        <f t="shared" si="23"/>
        <v>2.07939089031774-0.00186892958206496i</v>
      </c>
      <c r="AI92" s="32" t="str">
        <f t="shared" si="18"/>
        <v>0.992157990156902-0.993284133681477i</v>
      </c>
      <c r="AJ92" t="str">
        <f t="shared" si="19"/>
        <v>3.89154888047464-0.995152274130944i</v>
      </c>
      <c r="AK92" t="s">
        <v>24</v>
      </c>
    </row>
    <row r="93" spans="1:37" ht="1" customHeight="1">
      <c r="A93">
        <v>1.995262146</v>
      </c>
      <c r="B93">
        <v>4.0019397735600002</v>
      </c>
      <c r="C93">
        <v>-1.0348907709099999</v>
      </c>
      <c r="D93">
        <f t="shared" si="1"/>
        <v>0.29999996322175054</v>
      </c>
      <c r="G93" s="23"/>
      <c r="H93">
        <f t="shared" si="2"/>
        <v>0.29999996322175054</v>
      </c>
      <c r="I93">
        <f t="shared" si="3"/>
        <v>1.9952621460000002</v>
      </c>
      <c r="J93">
        <f t="shared" si="4"/>
        <v>12.536601799718811</v>
      </c>
      <c r="K93" s="23"/>
      <c r="L93" t="str">
        <f t="shared" si="5"/>
        <v>4.01949332211836-1.11458776164858i</v>
      </c>
      <c r="M93">
        <f t="shared" si="6"/>
        <v>4.0194933221183602</v>
      </c>
      <c r="N93">
        <f t="shared" si="7"/>
        <v>-1.11458776164858</v>
      </c>
      <c r="O93" s="23"/>
      <c r="P93" t="s">
        <v>24</v>
      </c>
      <c r="Q93" t="str">
        <f t="shared" si="8"/>
        <v>6.2683008998594E-07i</v>
      </c>
      <c r="R93">
        <f t="shared" si="22"/>
        <v>0.82</v>
      </c>
      <c r="S93" t="str">
        <f t="shared" si="10"/>
        <v>2.07949357483119-0.00155466064021528i</v>
      </c>
      <c r="T93">
        <f t="shared" si="22"/>
        <v>6.4</v>
      </c>
      <c r="U93" t="str">
        <f t="shared" si="11"/>
        <v>-0.385345084064526i</v>
      </c>
      <c r="V93" t="s">
        <v>24</v>
      </c>
      <c r="W93" s="32">
        <f t="shared" si="21"/>
        <v>6.4</v>
      </c>
      <c r="X93" s="32" t="str">
        <f t="shared" si="21"/>
        <v>-0.385345084064526i</v>
      </c>
      <c r="Y93" s="31" t="str">
        <f t="shared" si="12"/>
        <v>2.88170870008295+2.88170870008295i</v>
      </c>
      <c r="Z93" s="31" t="str">
        <f t="shared" si="13"/>
        <v>-8.59567576143547+2.29996709647192i</v>
      </c>
      <c r="AA93" s="31" t="str">
        <f t="shared" si="14"/>
        <v>-8.64983289058687+2.28556686277224i</v>
      </c>
      <c r="AB93" s="31" t="str">
        <f t="shared" si="15"/>
        <v>1.00546124888218+0.00313656857036221i</v>
      </c>
      <c r="AC93" s="31" t="str">
        <f t="shared" si="16"/>
        <v>1.00546124888218+0.00313656857036221i</v>
      </c>
      <c r="AD93" t="str">
        <f t="shared" si="20"/>
        <v>1.11999974728717-1.11303372783845i</v>
      </c>
      <c r="AE93" t="s">
        <v>24</v>
      </c>
      <c r="AF93" s="32" t="str">
        <f t="shared" si="23"/>
        <v>6.2683008998594E-07i</v>
      </c>
      <c r="AG93" s="32">
        <f t="shared" si="23"/>
        <v>0.82</v>
      </c>
      <c r="AH93" s="32" t="str">
        <f t="shared" si="23"/>
        <v>2.07949357483119-0.00155466064021528i</v>
      </c>
      <c r="AI93" s="32" t="str">
        <f t="shared" si="18"/>
        <v>1.11999974728717-1.11303372783845i</v>
      </c>
      <c r="AJ93" t="str">
        <f t="shared" si="19"/>
        <v>4.01949332211836-1.11458776164858i</v>
      </c>
      <c r="AK93" t="s">
        <v>24</v>
      </c>
    </row>
    <row r="94" spans="1:37" ht="1" customHeight="1">
      <c r="A94">
        <v>1.5848933458300001</v>
      </c>
      <c r="B94">
        <v>4.1279721260100004</v>
      </c>
      <c r="C94">
        <v>-1.16605615616</v>
      </c>
      <c r="D94">
        <f t="shared" si="1"/>
        <v>0.20000004202633859</v>
      </c>
      <c r="G94" s="23"/>
      <c r="H94">
        <f t="shared" si="2"/>
        <v>0.20000004202633859</v>
      </c>
      <c r="I94">
        <f t="shared" si="3"/>
        <v>1.5848933458300001</v>
      </c>
      <c r="J94">
        <f t="shared" si="4"/>
        <v>9.9581785839657506</v>
      </c>
      <c r="K94" s="23"/>
      <c r="L94" t="str">
        <f t="shared" si="5"/>
        <v>4.16490994973159-1.23980036852603i</v>
      </c>
      <c r="M94">
        <f t="shared" si="6"/>
        <v>4.16490994973159</v>
      </c>
      <c r="N94">
        <f t="shared" si="7"/>
        <v>-1.2398003685260299</v>
      </c>
      <c r="O94" s="23"/>
      <c r="P94" t="s">
        <v>24</v>
      </c>
      <c r="Q94" t="str">
        <f t="shared" si="8"/>
        <v>4.97908929198287E-07i</v>
      </c>
      <c r="R94">
        <f t="shared" si="22"/>
        <v>0.82</v>
      </c>
      <c r="S94" t="str">
        <f t="shared" si="10"/>
        <v>2.07957891919854-0.00129321650501585i</v>
      </c>
      <c r="T94">
        <f t="shared" si="22"/>
        <v>6.4</v>
      </c>
      <c r="U94" t="str">
        <f t="shared" si="11"/>
        <v>-0.485120630611574i</v>
      </c>
      <c r="V94" t="s">
        <v>24</v>
      </c>
      <c r="W94" s="32">
        <f t="shared" si="21"/>
        <v>6.4</v>
      </c>
      <c r="X94" s="32" t="str">
        <f t="shared" si="21"/>
        <v>-0.485120630611574i</v>
      </c>
      <c r="Y94" s="31" t="str">
        <f t="shared" si="12"/>
        <v>2.56832581539393+2.56832581539393i</v>
      </c>
      <c r="Z94" s="31" t="str">
        <f t="shared" si="13"/>
        <v>-5.44713401296751+3.55818101394126i</v>
      </c>
      <c r="AA94" s="31" t="str">
        <f t="shared" si="14"/>
        <v>-5.51154183628005+3.51660014585251i</v>
      </c>
      <c r="AB94" s="31" t="str">
        <f t="shared" si="15"/>
        <v>1.00479273759609+0.0107642470092327i</v>
      </c>
      <c r="AC94" s="31" t="str">
        <f t="shared" si="16"/>
        <v>1.00479273759609+0.0107642470092327i</v>
      </c>
      <c r="AD94" t="str">
        <f t="shared" si="20"/>
        <v>1.26533103053305-1.23850764992994i</v>
      </c>
      <c r="AE94" t="s">
        <v>24</v>
      </c>
      <c r="AF94" s="32" t="str">
        <f t="shared" si="23"/>
        <v>4.97908929198287E-07i</v>
      </c>
      <c r="AG94" s="32">
        <f t="shared" si="23"/>
        <v>0.82</v>
      </c>
      <c r="AH94" s="32" t="str">
        <f t="shared" si="23"/>
        <v>2.07957891919854-0.00129321650501585i</v>
      </c>
      <c r="AI94" s="32" t="str">
        <f t="shared" si="18"/>
        <v>1.26533103053305-1.23850764992994i</v>
      </c>
      <c r="AJ94" t="str">
        <f t="shared" si="19"/>
        <v>4.16490994973159-1.23980036852603i</v>
      </c>
      <c r="AK94" t="s">
        <v>24</v>
      </c>
    </row>
    <row r="95" spans="1:37" ht="1" customHeight="1">
      <c r="A95">
        <v>1.2589251995099999</v>
      </c>
      <c r="B95">
        <v>4.2516670227100004</v>
      </c>
      <c r="C95">
        <v>-1.2895998954800001</v>
      </c>
      <c r="D95">
        <f t="shared" si="1"/>
        <v>9.9999926767821698E-2</v>
      </c>
      <c r="G95" s="23"/>
      <c r="H95">
        <f t="shared" si="2"/>
        <v>9.9999926767821698E-2</v>
      </c>
      <c r="I95">
        <f t="shared" si="3"/>
        <v>1.2589251995099999</v>
      </c>
      <c r="J95">
        <f t="shared" si="4"/>
        <v>7.9100603163993606</v>
      </c>
      <c r="K95" s="23"/>
      <c r="L95" t="str">
        <f t="shared" si="5"/>
        <v>4.32188358810811-1.36653240172195i</v>
      </c>
      <c r="M95">
        <f t="shared" si="6"/>
        <v>4.3218835881081104</v>
      </c>
      <c r="N95">
        <f t="shared" si="7"/>
        <v>-1.36653240172195</v>
      </c>
      <c r="O95" s="23"/>
      <c r="P95" t="s">
        <v>24</v>
      </c>
      <c r="Q95" t="str">
        <f t="shared" si="8"/>
        <v>3.95503015819968E-07i</v>
      </c>
      <c r="R95">
        <f t="shared" si="22"/>
        <v>0.82</v>
      </c>
      <c r="S95" t="str">
        <f t="shared" si="10"/>
        <v>2.0796498609136-0.00107572367016172i</v>
      </c>
      <c r="T95">
        <f t="shared" si="22"/>
        <v>6.4</v>
      </c>
      <c r="U95" t="str">
        <f t="shared" si="11"/>
        <v>-0.610730851745914i</v>
      </c>
      <c r="V95" t="s">
        <v>24</v>
      </c>
      <c r="W95" s="32">
        <f t="shared" si="21"/>
        <v>6.4</v>
      </c>
      <c r="X95" s="32" t="str">
        <f t="shared" si="21"/>
        <v>-0.610730851745914i</v>
      </c>
      <c r="Y95" s="31" t="str">
        <f t="shared" si="12"/>
        <v>2.28902248865819+2.28902248865819i</v>
      </c>
      <c r="Z95" s="31" t="str">
        <f t="shared" si="13"/>
        <v>-3.21257536724739+3.75231698753494i</v>
      </c>
      <c r="AA95" s="31" t="str">
        <f t="shared" si="14"/>
        <v>-3.27927893954049+3.67599138301662i</v>
      </c>
      <c r="AB95" s="31" t="str">
        <f t="shared" si="15"/>
        <v>0.997044833490738+0.0203067245331333i</v>
      </c>
      <c r="AC95" s="31" t="str">
        <f t="shared" si="16"/>
        <v>0.997044833490738+0.0203067245331333i</v>
      </c>
      <c r="AD95" t="str">
        <f t="shared" si="20"/>
        <v>1.42223372719451-1.3654570735548i</v>
      </c>
      <c r="AE95" t="s">
        <v>24</v>
      </c>
      <c r="AF95" s="32" t="str">
        <f t="shared" si="23"/>
        <v>3.95503015819968E-07i</v>
      </c>
      <c r="AG95" s="32">
        <f t="shared" si="23"/>
        <v>0.82</v>
      </c>
      <c r="AH95" s="32" t="str">
        <f t="shared" si="23"/>
        <v>2.0796498609136-0.00107572367016172i</v>
      </c>
      <c r="AI95" s="32" t="str">
        <f t="shared" si="18"/>
        <v>1.42223372719451-1.3654570735548i</v>
      </c>
      <c r="AJ95" t="str">
        <f t="shared" si="19"/>
        <v>4.32188358810811-1.36653240172195i</v>
      </c>
      <c r="AK95" t="s">
        <v>24</v>
      </c>
    </row>
    <row r="96" spans="1:37" ht="1" customHeight="1">
      <c r="A96">
        <v>1</v>
      </c>
      <c r="B96">
        <v>4.3906016349800003</v>
      </c>
      <c r="C96">
        <v>-1.45124638081</v>
      </c>
      <c r="D96">
        <f t="shared" si="1"/>
        <v>0</v>
      </c>
      <c r="G96" s="23"/>
      <c r="H96">
        <f t="shared" si="2"/>
        <v>0</v>
      </c>
      <c r="I96">
        <f t="shared" si="3"/>
        <v>1</v>
      </c>
      <c r="J96">
        <f t="shared" si="4"/>
        <v>6.2831853071795862</v>
      </c>
      <c r="K96" s="23"/>
      <c r="L96" t="str">
        <f t="shared" si="5"/>
        <v>4.47860270072861-1.49592506719437i</v>
      </c>
      <c r="M96">
        <f t="shared" si="6"/>
        <v>4.4786027007286098</v>
      </c>
      <c r="N96">
        <f t="shared" si="7"/>
        <v>-1.49592506719437</v>
      </c>
      <c r="O96" s="23"/>
      <c r="P96" t="s">
        <v>24</v>
      </c>
      <c r="Q96" t="str">
        <f t="shared" si="8"/>
        <v>3.14159265358979E-07i</v>
      </c>
      <c r="R96">
        <f t="shared" si="22"/>
        <v>0.82</v>
      </c>
      <c r="S96" t="str">
        <f t="shared" si="10"/>
        <v>2.07970883656218-0.000894798771548035i</v>
      </c>
      <c r="T96">
        <f t="shared" si="22"/>
        <v>6.4</v>
      </c>
      <c r="U96" t="str">
        <f t="shared" si="11"/>
        <v>-0.768864459381137i</v>
      </c>
      <c r="V96" t="s">
        <v>24</v>
      </c>
      <c r="W96" s="32">
        <f t="shared" si="21"/>
        <v>6.4</v>
      </c>
      <c r="X96" s="32" t="str">
        <f t="shared" si="21"/>
        <v>-0.768864459381137i</v>
      </c>
      <c r="Y96" s="31" t="str">
        <f t="shared" si="12"/>
        <v>2.04009361242953+2.04009361242953i</v>
      </c>
      <c r="Z96" s="31" t="str">
        <f t="shared" si="13"/>
        <v>-1.70983832360721+3.48787561177391i</v>
      </c>
      <c r="AA96" s="31" t="str">
        <f t="shared" si="14"/>
        <v>-1.76863955884483+3.37191563943141i</v>
      </c>
      <c r="AB96" s="31" t="str">
        <f t="shared" si="15"/>
        <v>0.979858379516034+0.0267326476683712i</v>
      </c>
      <c r="AC96" s="31" t="str">
        <f t="shared" si="16"/>
        <v>0.979858379516034+0.0267326476683712i</v>
      </c>
      <c r="AD96" t="str">
        <f t="shared" si="20"/>
        <v>1.57889386416643-1.49503058258209i</v>
      </c>
      <c r="AE96" t="s">
        <v>24</v>
      </c>
      <c r="AF96" s="32" t="str">
        <f t="shared" si="23"/>
        <v>3.14159265358979E-07i</v>
      </c>
      <c r="AG96" s="32">
        <f t="shared" si="23"/>
        <v>0.82</v>
      </c>
      <c r="AH96" s="32" t="str">
        <f t="shared" si="23"/>
        <v>2.07970883656218-0.000894798771548035i</v>
      </c>
      <c r="AI96" s="32" t="str">
        <f t="shared" si="18"/>
        <v>1.57889386416643-1.49503058258209i</v>
      </c>
      <c r="AJ96" t="str">
        <f t="shared" si="19"/>
        <v>4.47860270072861-1.49592506719437i</v>
      </c>
      <c r="AK96" t="s">
        <v>24</v>
      </c>
    </row>
    <row r="97" spans="1:37" ht="1" customHeight="1">
      <c r="A97">
        <v>0.79432815313000005</v>
      </c>
      <c r="B97">
        <v>4.5046229362499997</v>
      </c>
      <c r="C97">
        <v>-1.6333144903200001</v>
      </c>
      <c r="D97">
        <f t="shared" si="1"/>
        <v>-0.10000004461121544</v>
      </c>
      <c r="G97" s="23"/>
      <c r="H97">
        <f t="shared" si="2"/>
        <v>-0.10000004461121544</v>
      </c>
      <c r="I97">
        <f t="shared" si="3"/>
        <v>0.79432815313000016</v>
      </c>
      <c r="J97">
        <f t="shared" si="4"/>
        <v>4.9909109808255137</v>
      </c>
      <c r="K97" s="23"/>
      <c r="L97" t="str">
        <f t="shared" si="5"/>
        <v>4.62149533838769-1.6383589936271i</v>
      </c>
      <c r="M97">
        <f t="shared" si="6"/>
        <v>4.6214953383876898</v>
      </c>
      <c r="N97">
        <f t="shared" si="7"/>
        <v>-1.6383589936270999</v>
      </c>
      <c r="O97" s="23"/>
      <c r="P97" t="s">
        <v>24</v>
      </c>
      <c r="Q97" t="str">
        <f t="shared" si="8"/>
        <v>2.49545549041276E-07i</v>
      </c>
      <c r="R97">
        <f t="shared" si="22"/>
        <v>0.82</v>
      </c>
      <c r="S97" t="str">
        <f t="shared" si="10"/>
        <v>2.07975786898621-0.000744296191664099i</v>
      </c>
      <c r="T97">
        <f t="shared" si="22"/>
        <v>6.4</v>
      </c>
      <c r="U97" t="str">
        <f t="shared" si="11"/>
        <v>-0.967943105568492i</v>
      </c>
      <c r="V97" t="s">
        <v>24</v>
      </c>
      <c r="W97" s="32">
        <f t="shared" si="21"/>
        <v>6.4</v>
      </c>
      <c r="X97" s="32" t="str">
        <f t="shared" si="21"/>
        <v>-0.967943105568492i</v>
      </c>
      <c r="Y97" s="31" t="str">
        <f t="shared" si="12"/>
        <v>1.8182352525729+1.8182352525729i</v>
      </c>
      <c r="Z97" s="31" t="str">
        <f t="shared" si="13"/>
        <v>-0.734601516534438+3.0653494839198i</v>
      </c>
      <c r="AA97" s="31" t="str">
        <f t="shared" si="14"/>
        <v>-0.774355231318597+2.90798110288619i</v>
      </c>
      <c r="AB97" s="31" t="str">
        <f t="shared" si="15"/>
        <v>0.954389529575395+0.0238991462188001i</v>
      </c>
      <c r="AC97" s="31" t="str">
        <f t="shared" si="16"/>
        <v>0.954389529575395+0.0238991462188001i</v>
      </c>
      <c r="AD97" t="str">
        <f t="shared" si="20"/>
        <v>1.72173746940148-1.63761494698098i</v>
      </c>
      <c r="AE97" t="s">
        <v>24</v>
      </c>
      <c r="AF97" s="32" t="str">
        <f t="shared" si="23"/>
        <v>2.49545549041276E-07i</v>
      </c>
      <c r="AG97" s="32">
        <f t="shared" si="23"/>
        <v>0.82</v>
      </c>
      <c r="AH97" s="32" t="str">
        <f t="shared" si="23"/>
        <v>2.07975786898621-0.000744296191664099i</v>
      </c>
      <c r="AI97" s="32" t="str">
        <f t="shared" si="18"/>
        <v>1.72173746940148-1.63761494698098i</v>
      </c>
      <c r="AJ97" t="str">
        <f t="shared" si="19"/>
        <v>4.62149533838769-1.6383589936271i</v>
      </c>
      <c r="AK97" t="s">
        <v>24</v>
      </c>
    </row>
    <row r="98" spans="1:37" ht="1" customHeight="1">
      <c r="A98">
        <v>0.63095724583000001</v>
      </c>
      <c r="B98">
        <v>4.6307873725900004</v>
      </c>
      <c r="C98">
        <v>-1.81054997444</v>
      </c>
      <c r="D98">
        <f t="shared" si="1"/>
        <v>-0.2000000679019561</v>
      </c>
      <c r="G98" s="23"/>
      <c r="H98">
        <f t="shared" si="2"/>
        <v>-0.2000000679019561</v>
      </c>
      <c r="I98">
        <f t="shared" si="3"/>
        <v>0.63095724583000001</v>
      </c>
      <c r="J98">
        <f t="shared" si="4"/>
        <v>3.9644212964575543</v>
      </c>
      <c r="K98" s="23"/>
      <c r="L98" t="str">
        <f t="shared" si="5"/>
        <v>4.74065492465709-1.81305907031199i</v>
      </c>
      <c r="M98">
        <f t="shared" si="6"/>
        <v>4.7406549246570897</v>
      </c>
      <c r="N98">
        <f t="shared" si="7"/>
        <v>-1.81305907031199</v>
      </c>
      <c r="O98" s="23"/>
      <c r="P98" t="s">
        <v>24</v>
      </c>
      <c r="Q98" t="str">
        <f t="shared" si="8"/>
        <v>1.98221064822878E-07i</v>
      </c>
      <c r="R98">
        <f t="shared" si="22"/>
        <v>0.82</v>
      </c>
      <c r="S98" t="str">
        <f t="shared" si="10"/>
        <v>2.07979863753046-0.000619102827469903i</v>
      </c>
      <c r="T98">
        <f t="shared" si="22"/>
        <v>6.4</v>
      </c>
      <c r="U98" t="str">
        <f t="shared" si="11"/>
        <v>-1.21856823812163i</v>
      </c>
      <c r="V98" t="s">
        <v>24</v>
      </c>
      <c r="W98" s="32">
        <f t="shared" si="21"/>
        <v>6.4</v>
      </c>
      <c r="X98" s="32" t="str">
        <f t="shared" si="21"/>
        <v>-1.21856823812163i</v>
      </c>
      <c r="Y98" s="31" t="str">
        <f t="shared" si="12"/>
        <v>1.62050383115051+1.62050383115051i</v>
      </c>
      <c r="Z98" s="31" t="str">
        <f t="shared" si="13"/>
        <v>-0.120685784475952+2.6234735130106i</v>
      </c>
      <c r="AA98" s="31" t="str">
        <f t="shared" si="14"/>
        <v>-0.130513831542801+2.42591881049585i</v>
      </c>
      <c r="AB98" s="31" t="str">
        <f t="shared" si="15"/>
        <v>0.925028265334868+0.00719506775457088i</v>
      </c>
      <c r="AC98" s="31" t="str">
        <f t="shared" si="16"/>
        <v>0.925028265334868+0.00719506775457088i</v>
      </c>
      <c r="AD98" t="str">
        <f t="shared" si="20"/>
        <v>1.84085628712663-1.81244016570558i</v>
      </c>
      <c r="AE98" t="s">
        <v>24</v>
      </c>
      <c r="AF98" s="32" t="str">
        <f t="shared" si="23"/>
        <v>1.98221064822878E-07i</v>
      </c>
      <c r="AG98" s="32">
        <f t="shared" si="23"/>
        <v>0.82</v>
      </c>
      <c r="AH98" s="32" t="str">
        <f t="shared" si="23"/>
        <v>2.07979863753046-0.000619102827469903i</v>
      </c>
      <c r="AI98" s="32" t="str">
        <f t="shared" si="18"/>
        <v>1.84085628712663-1.81244016570558i</v>
      </c>
      <c r="AJ98" t="str">
        <f t="shared" si="19"/>
        <v>4.74065492465709-1.81305907031199i</v>
      </c>
      <c r="AK98" t="s">
        <v>24</v>
      </c>
    </row>
    <row r="99" spans="1:37" ht="1" customHeight="1">
      <c r="A99">
        <v>0.50118726491999999</v>
      </c>
      <c r="B99">
        <v>4.7832551002499999</v>
      </c>
      <c r="C99">
        <v>-2.0852670669600002</v>
      </c>
      <c r="D99">
        <f t="shared" si="1"/>
        <v>-0.29999997288386926</v>
      </c>
      <c r="G99" s="23"/>
      <c r="H99">
        <f t="shared" si="2"/>
        <v>-0.29999997288386926</v>
      </c>
      <c r="I99">
        <f t="shared" si="3"/>
        <v>0.50118726491999999</v>
      </c>
      <c r="J99">
        <f t="shared" si="4"/>
        <v>3.1490524590908668</v>
      </c>
      <c r="K99" s="23"/>
      <c r="L99" t="str">
        <f t="shared" si="5"/>
        <v>4.8325905072186-2.04443641168905i</v>
      </c>
      <c r="M99">
        <f t="shared" si="6"/>
        <v>4.8325905072186002</v>
      </c>
      <c r="N99">
        <f t="shared" si="7"/>
        <v>-2.0444364116890501</v>
      </c>
      <c r="O99" s="23"/>
      <c r="P99" t="s">
        <v>24</v>
      </c>
      <c r="Q99" t="str">
        <f t="shared" si="8"/>
        <v>1.57452622954543E-07i</v>
      </c>
      <c r="R99">
        <f t="shared" si="22"/>
        <v>0.82</v>
      </c>
      <c r="S99" t="str">
        <f t="shared" si="10"/>
        <v>2.07983253702293-0.000514964165361833i</v>
      </c>
      <c r="T99">
        <f t="shared" si="22"/>
        <v>6.4</v>
      </c>
      <c r="U99" t="str">
        <f t="shared" si="11"/>
        <v>-1.53408618533806i</v>
      </c>
      <c r="V99" t="s">
        <v>24</v>
      </c>
      <c r="W99" s="32">
        <f t="shared" si="21"/>
        <v>6.4</v>
      </c>
      <c r="X99" s="32" t="str">
        <f t="shared" si="21"/>
        <v>-1.53408618533806i</v>
      </c>
      <c r="Y99" s="31" t="str">
        <f t="shared" si="12"/>
        <v>1.44427571775675+1.44427571775675i</v>
      </c>
      <c r="Z99" s="31" t="str">
        <f t="shared" si="13"/>
        <v>0.252547365876897+2.21946565389633i</v>
      </c>
      <c r="AA99" s="31" t="str">
        <f t="shared" si="14"/>
        <v>0.282316144845531+1.98543446692519i</v>
      </c>
      <c r="AB99" s="31" t="str">
        <f t="shared" si="15"/>
        <v>0.897409648081269-0.025086084126758i</v>
      </c>
      <c r="AC99" s="31" t="str">
        <f t="shared" si="16"/>
        <v>0.897409648081269-0.025086084126758i</v>
      </c>
      <c r="AD99" t="str">
        <f t="shared" si="20"/>
        <v>1.93275797019567-2.04392160497631i</v>
      </c>
      <c r="AE99" t="s">
        <v>24</v>
      </c>
      <c r="AF99" s="32" t="str">
        <f t="shared" si="23"/>
        <v>1.57452622954543E-07i</v>
      </c>
      <c r="AG99" s="32">
        <f t="shared" si="23"/>
        <v>0.82</v>
      </c>
      <c r="AH99" s="32" t="str">
        <f t="shared" si="23"/>
        <v>2.07983253702293-0.000514964165361833i</v>
      </c>
      <c r="AI99" s="32" t="str">
        <f t="shared" si="18"/>
        <v>1.93275797019567-2.04392160497631i</v>
      </c>
      <c r="AJ99" t="str">
        <f t="shared" si="19"/>
        <v>4.8325905072186-2.04443641168905i</v>
      </c>
      <c r="AK99" t="s">
        <v>24</v>
      </c>
    </row>
    <row r="100" spans="1:37" ht="1" customHeight="1">
      <c r="A100">
        <v>0.39810717105999999</v>
      </c>
      <c r="B100">
        <v>4.9147338867199997</v>
      </c>
      <c r="C100">
        <v>-2.5730805396999998</v>
      </c>
      <c r="D100">
        <f t="shared" si="1"/>
        <v>-0.39999999944745696</v>
      </c>
      <c r="G100" s="23"/>
      <c r="H100">
        <f t="shared" si="2"/>
        <v>-0.39999999944745696</v>
      </c>
      <c r="I100">
        <f t="shared" si="3"/>
        <v>0.39810717105999999</v>
      </c>
      <c r="J100">
        <f t="shared" si="4"/>
        <v>2.5013811278870222</v>
      </c>
      <c r="K100" s="23"/>
      <c r="L100" t="str">
        <f t="shared" si="5"/>
        <v>4.89927955264949-2.35871246596865i</v>
      </c>
      <c r="M100">
        <f t="shared" si="6"/>
        <v>4.8992795526494897</v>
      </c>
      <c r="N100">
        <f t="shared" si="7"/>
        <v>-2.35871246596865</v>
      </c>
      <c r="O100" s="23"/>
      <c r="P100" t="s">
        <v>24</v>
      </c>
      <c r="Q100" t="str">
        <f t="shared" si="8"/>
        <v>1.25069056394351E-07i</v>
      </c>
      <c r="R100">
        <f t="shared" si="22"/>
        <v>0.82</v>
      </c>
      <c r="S100" t="str">
        <f t="shared" si="10"/>
        <v>2.07986072632415-0.000428340118012862i</v>
      </c>
      <c r="T100">
        <f t="shared" si="22"/>
        <v>6.4</v>
      </c>
      <c r="U100" t="str">
        <f t="shared" si="11"/>
        <v>-1.93130020073228i</v>
      </c>
      <c r="V100" t="s">
        <v>24</v>
      </c>
      <c r="W100" s="32">
        <f t="shared" ref="W100:X116" si="24">T100</f>
        <v>6.4</v>
      </c>
      <c r="X100" s="32" t="str">
        <f t="shared" si="24"/>
        <v>-1.93130020073228i</v>
      </c>
      <c r="Y100" s="31" t="str">
        <f t="shared" si="12"/>
        <v>1.28721204900838+1.28721204900838i</v>
      </c>
      <c r="Z100" s="31" t="str">
        <f t="shared" si="13"/>
        <v>0.468191586701032+1.8714962130723i</v>
      </c>
      <c r="AA100" s="31" t="str">
        <f t="shared" si="14"/>
        <v>0.545426982843733+1.60648227730664i</v>
      </c>
      <c r="AB100" s="31" t="str">
        <f t="shared" si="15"/>
        <v>0.876451235473549-0.0721774841422423i</v>
      </c>
      <c r="AC100" s="31" t="str">
        <f t="shared" si="16"/>
        <v>0.876451235473549-0.0721774841422423i</v>
      </c>
      <c r="AD100" t="str">
        <f t="shared" si="20"/>
        <v>1.99941882632534-2.35828425091969i</v>
      </c>
      <c r="AE100" t="s">
        <v>24</v>
      </c>
      <c r="AF100" s="32" t="str">
        <f t="shared" si="23"/>
        <v>1.25069056394351E-07i</v>
      </c>
      <c r="AG100" s="32">
        <f t="shared" si="23"/>
        <v>0.82</v>
      </c>
      <c r="AH100" s="32" t="str">
        <f t="shared" si="23"/>
        <v>2.07986072632415-0.000428340118012862i</v>
      </c>
      <c r="AI100" s="32" t="str">
        <f t="shared" si="18"/>
        <v>1.99941882632534-2.35828425091969i</v>
      </c>
      <c r="AJ100" t="str">
        <f t="shared" si="19"/>
        <v>4.89927955264949-2.35871246596865i</v>
      </c>
      <c r="AK100" t="s">
        <v>24</v>
      </c>
    </row>
    <row r="101" spans="1:37" ht="1" customHeight="1">
      <c r="A101">
        <v>0.31622776389000001</v>
      </c>
      <c r="B101">
        <v>4.8642330169700001</v>
      </c>
      <c r="C101">
        <v>-2.9218208789800002</v>
      </c>
      <c r="D101">
        <f t="shared" ref="D101:D116" si="25">LOG(A101)</f>
        <v>-0.50000000292091362</v>
      </c>
      <c r="G101" s="23"/>
      <c r="H101">
        <f t="shared" ref="H101:H116" si="26">D101</f>
        <v>-0.50000000292091362</v>
      </c>
      <c r="I101">
        <f t="shared" ref="I101:I116" si="27">10^H101</f>
        <v>0.31622776388999996</v>
      </c>
      <c r="J101">
        <f t="shared" ref="J101:J116" si="28">2*PI()*I101</f>
        <v>1.986917639795903</v>
      </c>
      <c r="K101" s="23"/>
      <c r="L101" t="str">
        <f t="shared" ref="L101:L116" si="29">AJ101</f>
        <v>4.94549925326972-2.78301640576669i</v>
      </c>
      <c r="M101">
        <f t="shared" ref="M101:M116" si="30">IMREAL(L101)</f>
        <v>4.9454992532697197</v>
      </c>
      <c r="N101">
        <f t="shared" ref="N101:N116" si="31">IMAGINARY(L101)</f>
        <v>-2.78301640576669</v>
      </c>
      <c r="O101" s="23"/>
      <c r="P101" t="s">
        <v>24</v>
      </c>
      <c r="Q101" t="str">
        <f t="shared" ref="Q101:Q116" si="32">COMPLEX(0,$J101*Q$31)</f>
        <v>9.93458819897951E-08i</v>
      </c>
      <c r="R101">
        <f t="shared" ref="R101:T116" si="33">R$31</f>
        <v>0.82</v>
      </c>
      <c r="S101" t="str">
        <f t="shared" ref="S101:S116" si="34">IMDIV( S$31, IMSUM( 1, IMPRODUCT( S$33*S$31, IMPOWER( COMPLEX(0, $J101), S$35 ) ) ) )</f>
        <v>2.07988416824173-0.000356285816129879i</v>
      </c>
      <c r="T101">
        <f t="shared" si="33"/>
        <v>6.4</v>
      </c>
      <c r="U101" t="str">
        <f t="shared" ref="U101:U116" si="35">COMPLEX(0,-1/$J101/U$31)</f>
        <v>-2.43136291995091i</v>
      </c>
      <c r="V101" t="s">
        <v>24</v>
      </c>
      <c r="W101" s="32">
        <f t="shared" si="24"/>
        <v>6.4</v>
      </c>
      <c r="X101" s="32" t="str">
        <f t="shared" si="24"/>
        <v>-2.43136291995091i</v>
      </c>
      <c r="Y101" s="31" t="str">
        <f t="shared" ref="Y101:Y116" si="36">IMSQRT(IMDIV(W101,X101))</f>
        <v>1.14722894166805+1.14722894166805i</v>
      </c>
      <c r="Z101" s="31" t="str">
        <f t="shared" ref="Z101:Z116" si="37">_xlfn.IMSINH(Y101)</f>
        <v>0.581984786462801+1.58029381632759i</v>
      </c>
      <c r="AA101" s="31" t="str">
        <f t="shared" ref="AA101:AA116" si="38">_xlfn.IMCOSH(Y101)</f>
        <v>0.712488441492791+1.29083772547516i</v>
      </c>
      <c r="AB101" s="31" t="str">
        <f t="shared" ref="AB101:AB116" si="39">IMDIV(AA101,Z101)</f>
        <v>0.865490182415959-0.132118673335685i</v>
      </c>
      <c r="AC101" s="31" t="str">
        <f t="shared" ref="AC101:AC116" si="40">IF(ISERROR(AB101),1,AB101)</f>
        <v>0.865490182415959-0.132118673335685i</v>
      </c>
      <c r="AD101" t="str">
        <f t="shared" ref="AD101:AD116" si="41">IMPRODUCT(IMSQRT(IMPRODUCT(W101,X101)),AC101)</f>
        <v>2.04561508502799-2.78266021929644i</v>
      </c>
      <c r="AE101" t="s">
        <v>24</v>
      </c>
      <c r="AF101" s="32" t="str">
        <f t="shared" ref="AF101:AH116" si="42">Q101</f>
        <v>9.93458819897951E-08i</v>
      </c>
      <c r="AG101" s="32">
        <f t="shared" si="42"/>
        <v>0.82</v>
      </c>
      <c r="AH101" s="32" t="str">
        <f t="shared" si="42"/>
        <v>2.07988416824173-0.000356285816129879i</v>
      </c>
      <c r="AI101" s="32" t="str">
        <f t="shared" ref="AI101:AI116" si="43">AD101</f>
        <v>2.04561508502799-2.78266021929644i</v>
      </c>
      <c r="AJ101" t="str">
        <f t="shared" ref="AJ101:AJ116" si="44">IMSUM(AF101,AG101,AH101,AI101)</f>
        <v>4.94549925326972-2.78301640576669i</v>
      </c>
      <c r="AK101" t="s">
        <v>24</v>
      </c>
    </row>
    <row r="102" spans="1:37" ht="1" customHeight="1">
      <c r="A102">
        <v>0.25118860601999998</v>
      </c>
      <c r="B102">
        <v>4.9100890159599997</v>
      </c>
      <c r="C102">
        <v>-3.4314458370200001</v>
      </c>
      <c r="D102">
        <f t="shared" si="25"/>
        <v>-0.60000006419785212</v>
      </c>
      <c r="G102" s="23"/>
      <c r="H102">
        <f t="shared" si="26"/>
        <v>-0.60000006419785212</v>
      </c>
      <c r="I102">
        <f t="shared" si="27"/>
        <v>0.25118860601999993</v>
      </c>
      <c r="J102">
        <f t="shared" si="28"/>
        <v>1.5782645586757853</v>
      </c>
      <c r="K102" s="23"/>
      <c r="L102" t="str">
        <f t="shared" si="29"/>
        <v>4.97652382100801-3.34671999287458i</v>
      </c>
      <c r="M102">
        <f t="shared" si="30"/>
        <v>4.9765238210080103</v>
      </c>
      <c r="N102">
        <f t="shared" si="31"/>
        <v>-3.3467199928745801</v>
      </c>
      <c r="O102" s="23"/>
      <c r="P102" t="s">
        <v>24</v>
      </c>
      <c r="Q102" t="str">
        <f t="shared" si="32"/>
        <v>7.89132279337893E-08i</v>
      </c>
      <c r="R102">
        <f t="shared" si="33"/>
        <v>0.82</v>
      </c>
      <c r="S102" t="str">
        <f t="shared" si="34"/>
        <v>2.0799036629883-0.000296351153202883i</v>
      </c>
      <c r="T102">
        <f t="shared" si="33"/>
        <v>6.4</v>
      </c>
      <c r="U102" t="str">
        <f t="shared" si="35"/>
        <v>-3.06090499709975i</v>
      </c>
      <c r="V102" t="s">
        <v>24</v>
      </c>
      <c r="W102" s="32">
        <f t="shared" si="24"/>
        <v>6.4</v>
      </c>
      <c r="X102" s="32" t="str">
        <f t="shared" si="24"/>
        <v>-3.06090499709975i</v>
      </c>
      <c r="Y102" s="31" t="str">
        <f t="shared" si="36"/>
        <v>1.02246879838303+1.02246879838303i</v>
      </c>
      <c r="Z102" s="31" t="str">
        <f t="shared" si="37"/>
        <v>0.630815042686851+1.33972975378333i</v>
      </c>
      <c r="AA102" s="31" t="str">
        <f t="shared" si="38"/>
        <v>0.818315532015713+1.03275771845602i</v>
      </c>
      <c r="AB102" s="31" t="str">
        <f t="shared" si="39"/>
        <v>0.866389555966581-0.202864769195211i</v>
      </c>
      <c r="AC102" s="31" t="str">
        <f t="shared" si="40"/>
        <v>0.866389555966581-0.202864769195211i</v>
      </c>
      <c r="AD102" t="str">
        <f t="shared" si="41"/>
        <v>2.07662015801971-3.3464237206346i</v>
      </c>
      <c r="AE102" t="s">
        <v>24</v>
      </c>
      <c r="AF102" s="32" t="str">
        <f t="shared" si="42"/>
        <v>7.89132279337893E-08i</v>
      </c>
      <c r="AG102" s="32">
        <f t="shared" si="42"/>
        <v>0.82</v>
      </c>
      <c r="AH102" s="32" t="str">
        <f t="shared" si="42"/>
        <v>2.0799036629883-0.000296351153202883i</v>
      </c>
      <c r="AI102" s="32" t="str">
        <f t="shared" si="43"/>
        <v>2.07662015801971-3.3464237206346i</v>
      </c>
      <c r="AJ102" t="str">
        <f t="shared" si="44"/>
        <v>4.97652382100801-3.34671999287458i</v>
      </c>
      <c r="AK102" t="s">
        <v>24</v>
      </c>
    </row>
    <row r="103" spans="1:37" ht="1" customHeight="1">
      <c r="A103">
        <v>0.19952620566000001</v>
      </c>
      <c r="B103">
        <v>5.0012769699100001</v>
      </c>
      <c r="C103">
        <v>-4.1166524887099998</v>
      </c>
      <c r="D103">
        <f t="shared" si="25"/>
        <v>-0.70000005623731032</v>
      </c>
      <c r="G103" s="23"/>
      <c r="H103">
        <f t="shared" si="26"/>
        <v>-0.70000005623731032</v>
      </c>
      <c r="I103">
        <f t="shared" si="27"/>
        <v>0.19952620565999996</v>
      </c>
      <c r="J103">
        <f t="shared" si="28"/>
        <v>1.2536601238002041</v>
      </c>
      <c r="K103" s="23"/>
      <c r="L103" t="str">
        <f t="shared" si="29"/>
        <v>4.99690288354107-4.08387192529252i</v>
      </c>
      <c r="M103">
        <f t="shared" si="30"/>
        <v>4.99690288354107</v>
      </c>
      <c r="N103">
        <f t="shared" si="31"/>
        <v>-4.0838719252925202</v>
      </c>
      <c r="O103" s="23"/>
      <c r="P103" t="s">
        <v>24</v>
      </c>
      <c r="Q103" t="str">
        <f t="shared" si="32"/>
        <v>6.26830061900102E-08i</v>
      </c>
      <c r="R103">
        <f t="shared" si="33"/>
        <v>0.82</v>
      </c>
      <c r="S103" t="str">
        <f t="shared" si="34"/>
        <v>2.07991987564684-0.000246497997644823i</v>
      </c>
      <c r="T103">
        <f t="shared" si="33"/>
        <v>6.4</v>
      </c>
      <c r="U103" t="str">
        <f t="shared" si="35"/>
        <v>-3.85345101330354i</v>
      </c>
      <c r="V103" t="s">
        <v>24</v>
      </c>
      <c r="W103" s="32">
        <f t="shared" si="24"/>
        <v>6.4</v>
      </c>
      <c r="X103" s="32" t="str">
        <f t="shared" si="24"/>
        <v>-3.85345101330354i</v>
      </c>
      <c r="Y103" s="31" t="str">
        <f t="shared" si="36"/>
        <v>0.911276284123128+0.911276284123127i</v>
      </c>
      <c r="Z103" s="31" t="str">
        <f t="shared" si="37"/>
        <v>0.638927385697188+1.14176869213446i</v>
      </c>
      <c r="AA103" s="31" t="str">
        <f t="shared" si="38"/>
        <v>0.885254536106562+0.824065007048501i</v>
      </c>
      <c r="AB103" s="31" t="str">
        <f t="shared" si="39"/>
        <v>0.880037803993862-0.282871902961615i</v>
      </c>
      <c r="AC103" s="31" t="str">
        <f t="shared" si="40"/>
        <v>0.880037803993862-0.282871902961615i</v>
      </c>
      <c r="AD103" t="str">
        <f t="shared" si="41"/>
        <v>2.09698300789423-4.08362548997788i</v>
      </c>
      <c r="AE103" t="s">
        <v>24</v>
      </c>
      <c r="AF103" s="32" t="str">
        <f t="shared" si="42"/>
        <v>6.26830061900102E-08i</v>
      </c>
      <c r="AG103" s="32">
        <f t="shared" si="42"/>
        <v>0.82</v>
      </c>
      <c r="AH103" s="32" t="str">
        <f t="shared" si="42"/>
        <v>2.07991987564684-0.000246497997644823i</v>
      </c>
      <c r="AI103" s="32" t="str">
        <f t="shared" si="43"/>
        <v>2.09698300789423-4.08362548997788i</v>
      </c>
      <c r="AJ103" t="str">
        <f t="shared" si="44"/>
        <v>4.99690288354107-4.08387192529252i</v>
      </c>
      <c r="AK103" t="s">
        <v>24</v>
      </c>
    </row>
    <row r="104" spans="1:37" ht="1" customHeight="1">
      <c r="A104">
        <v>0.15848933160000001</v>
      </c>
      <c r="B104">
        <v>4.9987998008699996</v>
      </c>
      <c r="C104">
        <v>-5.2205128669700001</v>
      </c>
      <c r="D104">
        <f t="shared" si="25"/>
        <v>-0.79999996614771585</v>
      </c>
      <c r="G104" s="23"/>
      <c r="H104">
        <f t="shared" si="26"/>
        <v>-0.79999996614771585</v>
      </c>
      <c r="I104">
        <f t="shared" si="27"/>
        <v>0.15848933160000001</v>
      </c>
      <c r="J104">
        <f t="shared" si="28"/>
        <v>0.9958178396538333</v>
      </c>
      <c r="K104" s="23"/>
      <c r="L104" t="str">
        <f t="shared" si="29"/>
        <v>5.01009957723551-5.03598371720031i</v>
      </c>
      <c r="M104">
        <f t="shared" si="30"/>
        <v>5.0100995772355104</v>
      </c>
      <c r="N104">
        <f t="shared" si="31"/>
        <v>-5.0359837172003097</v>
      </c>
      <c r="O104" s="23"/>
      <c r="P104" t="s">
        <v>24</v>
      </c>
      <c r="Q104" t="str">
        <f t="shared" si="32"/>
        <v>4.97908919826917E-08i</v>
      </c>
      <c r="R104">
        <f t="shared" si="33"/>
        <v>0.82</v>
      </c>
      <c r="S104" t="str">
        <f t="shared" si="34"/>
        <v>2.07993335911072-0.000205030795501544i</v>
      </c>
      <c r="T104">
        <f t="shared" si="33"/>
        <v>6.4</v>
      </c>
      <c r="U104" t="str">
        <f t="shared" si="35"/>
        <v>-4.85120639742251i</v>
      </c>
      <c r="V104" t="s">
        <v>24</v>
      </c>
      <c r="W104" s="32">
        <f t="shared" si="24"/>
        <v>6.4</v>
      </c>
      <c r="X104" s="32" t="str">
        <f t="shared" si="24"/>
        <v>-4.85120639742251i</v>
      </c>
      <c r="Y104" s="31" t="str">
        <f t="shared" si="36"/>
        <v>0.812175927362231+0.812175927362231i</v>
      </c>
      <c r="Z104" s="31" t="str">
        <f t="shared" si="37"/>
        <v>0.622194601281342+0.978611678282088i</v>
      </c>
      <c r="AA104" s="31" t="str">
        <f t="shared" si="38"/>
        <v>0.927556551754552+0.656441811365816i</v>
      </c>
      <c r="AB104" s="31" t="str">
        <f t="shared" si="39"/>
        <v>0.906838198461672-0.371267509369811i</v>
      </c>
      <c r="AC104" s="31" t="str">
        <f t="shared" si="40"/>
        <v>0.906838198461672-0.371267509369811i</v>
      </c>
      <c r="AD104" t="str">
        <f t="shared" si="41"/>
        <v>2.11016621812479-5.0357787361957i</v>
      </c>
      <c r="AE104" t="s">
        <v>24</v>
      </c>
      <c r="AF104" s="32" t="str">
        <f t="shared" si="42"/>
        <v>4.97908919826917E-08i</v>
      </c>
      <c r="AG104" s="32">
        <f t="shared" si="42"/>
        <v>0.82</v>
      </c>
      <c r="AH104" s="32" t="str">
        <f t="shared" si="42"/>
        <v>2.07993335911072-0.000205030795501544i</v>
      </c>
      <c r="AI104" s="32" t="str">
        <f t="shared" si="43"/>
        <v>2.11016621812479-5.0357787361957i</v>
      </c>
      <c r="AJ104" t="str">
        <f t="shared" si="44"/>
        <v>5.01009957723551-5.03598371720031i</v>
      </c>
      <c r="AK104" t="s">
        <v>24</v>
      </c>
    </row>
    <row r="105" spans="1:37" ht="1" customHeight="1">
      <c r="A105">
        <v>0.12589253484999999</v>
      </c>
      <c r="B105">
        <v>5.0448536872899998</v>
      </c>
      <c r="C105">
        <v>-6.4363665580699996</v>
      </c>
      <c r="D105">
        <f t="shared" si="25"/>
        <v>-0.90000002183473937</v>
      </c>
      <c r="G105" s="23"/>
      <c r="H105">
        <f t="shared" si="26"/>
        <v>-0.90000002183473937</v>
      </c>
      <c r="I105">
        <f t="shared" si="27"/>
        <v>0.12589253484999996</v>
      </c>
      <c r="J105">
        <f t="shared" si="28"/>
        <v>0.79100612525311376</v>
      </c>
      <c r="K105" s="23"/>
      <c r="L105" t="str">
        <f t="shared" si="29"/>
        <v>5.01856669406327-6.25497509243687i</v>
      </c>
      <c r="M105">
        <f t="shared" si="30"/>
        <v>5.0185666940632698</v>
      </c>
      <c r="N105">
        <f t="shared" si="31"/>
        <v>-6.2549750924368697</v>
      </c>
      <c r="O105" s="23"/>
      <c r="P105" t="s">
        <v>24</v>
      </c>
      <c r="Q105" t="str">
        <f t="shared" si="32"/>
        <v>3.95503062626557E-08i</v>
      </c>
      <c r="R105">
        <f t="shared" si="33"/>
        <v>0.82</v>
      </c>
      <c r="S105" t="str">
        <f t="shared" si="34"/>
        <v>2.07994457305766-0.000170539008559297i</v>
      </c>
      <c r="T105">
        <f t="shared" si="33"/>
        <v>6.4</v>
      </c>
      <c r="U105" t="str">
        <f t="shared" si="35"/>
        <v>-6.10730779467769i</v>
      </c>
      <c r="V105" t="s">
        <v>24</v>
      </c>
      <c r="W105" s="32">
        <f t="shared" si="24"/>
        <v>6.4</v>
      </c>
      <c r="X105" s="32" t="str">
        <f t="shared" si="24"/>
        <v>-6.10730779467769i</v>
      </c>
      <c r="Y105" s="31" t="str">
        <f t="shared" si="36"/>
        <v>0.723852510783557+0.723852510783557i</v>
      </c>
      <c r="Z105" s="31" t="str">
        <f t="shared" si="37"/>
        <v>0.590972187606878+0.843489374793337i</v>
      </c>
      <c r="AA105" s="31" t="str">
        <f t="shared" si="38"/>
        <v>0.95427379665959+0.52236450669576i</v>
      </c>
      <c r="AB105" s="31" t="str">
        <f t="shared" si="39"/>
        <v>0.947050929809313-0.467810323030722i</v>
      </c>
      <c r="AC105" s="31" t="str">
        <f t="shared" si="40"/>
        <v>0.947050929809313-0.467810323030722i</v>
      </c>
      <c r="AD105" t="str">
        <f t="shared" si="41"/>
        <v>2.11862212100561-6.25480459297862i</v>
      </c>
      <c r="AE105" t="s">
        <v>24</v>
      </c>
      <c r="AF105" s="32" t="str">
        <f t="shared" si="42"/>
        <v>3.95503062626557E-08i</v>
      </c>
      <c r="AG105" s="32">
        <f t="shared" si="42"/>
        <v>0.82</v>
      </c>
      <c r="AH105" s="32" t="str">
        <f t="shared" si="42"/>
        <v>2.07994457305766-0.000170539008559297i</v>
      </c>
      <c r="AI105" s="32" t="str">
        <f t="shared" si="43"/>
        <v>2.11862212100561-6.25480459297862i</v>
      </c>
      <c r="AJ105" t="str">
        <f t="shared" si="44"/>
        <v>5.01856669406327-6.25497509243687i</v>
      </c>
      <c r="AK105" t="s">
        <v>24</v>
      </c>
    </row>
    <row r="106" spans="1:37" ht="1" customHeight="1">
      <c r="A106">
        <v>9.9999994039999998E-2</v>
      </c>
      <c r="B106">
        <v>5.0578408241300004</v>
      </c>
      <c r="C106">
        <v>-8.0116071700999996</v>
      </c>
      <c r="D106">
        <f t="shared" si="25"/>
        <v>-1.0000000258839519</v>
      </c>
      <c r="G106" s="23"/>
      <c r="H106">
        <f t="shared" si="26"/>
        <v>-1.0000000258839519</v>
      </c>
      <c r="I106">
        <f t="shared" si="27"/>
        <v>9.999999403999997E-2</v>
      </c>
      <c r="J106">
        <f t="shared" si="28"/>
        <v>0.62831849327017397</v>
      </c>
      <c r="K106" s="23"/>
      <c r="L106" t="str">
        <f t="shared" si="29"/>
        <v>5.02396736314385-7.80639641234022i</v>
      </c>
      <c r="M106">
        <f t="shared" si="30"/>
        <v>5.02396736314385</v>
      </c>
      <c r="N106">
        <f t="shared" si="31"/>
        <v>-7.8063964123402201</v>
      </c>
      <c r="O106" s="23"/>
      <c r="P106" t="s">
        <v>24</v>
      </c>
      <c r="Q106" t="str">
        <f t="shared" si="32"/>
        <v>3.14159246635087E-08i</v>
      </c>
      <c r="R106">
        <f t="shared" si="33"/>
        <v>0.82</v>
      </c>
      <c r="S106" t="str">
        <f t="shared" si="34"/>
        <v>2.07995389962772-0.000141849439638157i</v>
      </c>
      <c r="T106">
        <f t="shared" si="33"/>
        <v>6.4</v>
      </c>
      <c r="U106" t="str">
        <f t="shared" si="35"/>
        <v>-7.68864505205462i</v>
      </c>
      <c r="V106" t="s">
        <v>24</v>
      </c>
      <c r="W106" s="32">
        <f t="shared" si="24"/>
        <v>6.4</v>
      </c>
      <c r="X106" s="32" t="str">
        <f t="shared" si="24"/>
        <v>-7.68864505205462i</v>
      </c>
      <c r="Y106" s="31" t="str">
        <f t="shared" si="36"/>
        <v>0.645134226298809+0.645134226298809i</v>
      </c>
      <c r="Z106" s="31" t="str">
        <f t="shared" si="37"/>
        <v>0.551982646579419+0.730837463495655i</v>
      </c>
      <c r="AA106" s="31" t="str">
        <f t="shared" si="38"/>
        <v>0.971141753467232+0.415397233081002i</v>
      </c>
      <c r="AB106" s="31" t="str">
        <f t="shared" si="39"/>
        <v>1.00099309381713-0.572782536806589i</v>
      </c>
      <c r="AC106" s="31" t="str">
        <f t="shared" si="40"/>
        <v>1.00099309381713-0.572782536806589i</v>
      </c>
      <c r="AD106" t="str">
        <f t="shared" si="41"/>
        <v>2.12401346351613-7.80625459431651i</v>
      </c>
      <c r="AE106" t="s">
        <v>24</v>
      </c>
      <c r="AF106" s="32" t="str">
        <f t="shared" si="42"/>
        <v>3.14159246635087E-08i</v>
      </c>
      <c r="AG106" s="32">
        <f t="shared" si="42"/>
        <v>0.82</v>
      </c>
      <c r="AH106" s="32" t="str">
        <f t="shared" si="42"/>
        <v>2.07995389962772-0.000141849439638157i</v>
      </c>
      <c r="AI106" s="32" t="str">
        <f t="shared" si="43"/>
        <v>2.12401346351613-7.80625459431651i</v>
      </c>
      <c r="AJ106" t="str">
        <f t="shared" si="44"/>
        <v>5.02396736314385-7.80639641234022i</v>
      </c>
      <c r="AK106" t="s">
        <v>24</v>
      </c>
    </row>
    <row r="107" spans="1:37" ht="1" customHeight="1">
      <c r="A107">
        <v>7.9432822759999994E-2</v>
      </c>
      <c r="B107">
        <v>5.1404027938799999</v>
      </c>
      <c r="C107">
        <v>-9.99955368042</v>
      </c>
      <c r="D107">
        <f t="shared" si="25"/>
        <v>-1.1000000038951607</v>
      </c>
      <c r="G107" s="23"/>
      <c r="H107">
        <f t="shared" si="26"/>
        <v>-1.1000000038951607</v>
      </c>
      <c r="I107">
        <f t="shared" si="27"/>
        <v>7.9432822759999994E-2</v>
      </c>
      <c r="J107">
        <f t="shared" si="28"/>
        <v>0.4990911448734322</v>
      </c>
      <c r="K107" s="23"/>
      <c r="L107" t="str">
        <f t="shared" si="29"/>
        <v>5.02739943006046-9.77319507592659i</v>
      </c>
      <c r="M107">
        <f t="shared" si="30"/>
        <v>5.0273994300604601</v>
      </c>
      <c r="N107">
        <f t="shared" si="31"/>
        <v>-9.7731950759265906</v>
      </c>
      <c r="O107" s="23"/>
      <c r="P107" t="s">
        <v>24</v>
      </c>
      <c r="Q107" t="str">
        <f t="shared" si="32"/>
        <v>2.49545572436716E-08i</v>
      </c>
      <c r="R107">
        <f t="shared" si="33"/>
        <v>0.82</v>
      </c>
      <c r="S107" t="str">
        <f t="shared" si="34"/>
        <v>2.07996165658965-0.000117986109479916i</v>
      </c>
      <c r="T107">
        <f t="shared" si="33"/>
        <v>6.4</v>
      </c>
      <c r="U107" t="str">
        <f t="shared" si="35"/>
        <v>-9.67943014821719i</v>
      </c>
      <c r="V107" t="s">
        <v>24</v>
      </c>
      <c r="W107" s="32">
        <f t="shared" si="24"/>
        <v>6.4</v>
      </c>
      <c r="X107" s="32" t="str">
        <f t="shared" si="24"/>
        <v>-9.67943014821719i</v>
      </c>
      <c r="Y107" s="31" t="str">
        <f t="shared" si="36"/>
        <v>0.574976498966837+0.574976498966837i</v>
      </c>
      <c r="Z107" s="31" t="str">
        <f t="shared" si="37"/>
        <v>0.509553019330319+0.636211113038339i</v>
      </c>
      <c r="AA107" s="31" t="str">
        <f t="shared" si="38"/>
        <v>0.981788903288654+0.330196534605643i</v>
      </c>
      <c r="AB107" s="31" t="str">
        <f t="shared" si="39"/>
        <v>1.06914318536631-0.686884834503794i</v>
      </c>
      <c r="AC107" s="31" t="str">
        <f t="shared" si="40"/>
        <v>1.06914318536631-0.686884834503794i</v>
      </c>
      <c r="AD107" t="str">
        <f t="shared" si="41"/>
        <v>2.12743777347081-9.77307711477167i</v>
      </c>
      <c r="AE107" t="s">
        <v>24</v>
      </c>
      <c r="AF107" s="32" t="str">
        <f t="shared" si="42"/>
        <v>2.49545572436716E-08i</v>
      </c>
      <c r="AG107" s="32">
        <f t="shared" si="42"/>
        <v>0.82</v>
      </c>
      <c r="AH107" s="32" t="str">
        <f t="shared" si="42"/>
        <v>2.07996165658965-0.000117986109479916i</v>
      </c>
      <c r="AI107" s="32" t="str">
        <f t="shared" si="43"/>
        <v>2.12743777347081-9.77307711477167i</v>
      </c>
      <c r="AJ107" t="str">
        <f t="shared" si="44"/>
        <v>5.02739943006046-9.77319507592659i</v>
      </c>
      <c r="AK107" t="s">
        <v>24</v>
      </c>
    </row>
    <row r="108" spans="1:37" ht="1" customHeight="1">
      <c r="A108">
        <v>6.3095733520000002E-2</v>
      </c>
      <c r="B108">
        <v>5.1560964584400004</v>
      </c>
      <c r="C108">
        <v>-12.50104141235</v>
      </c>
      <c r="D108">
        <f t="shared" si="25"/>
        <v>-1.2000000063876533</v>
      </c>
      <c r="G108" s="23"/>
      <c r="H108">
        <f t="shared" si="26"/>
        <v>-1.2000000063876533</v>
      </c>
      <c r="I108">
        <f t="shared" si="27"/>
        <v>6.3095733520000002E-2</v>
      </c>
      <c r="J108">
        <f t="shared" si="28"/>
        <v>0.39644218579858254</v>
      </c>
      <c r="K108" s="23"/>
      <c r="L108" t="str">
        <f t="shared" si="29"/>
        <v>5.02957555012032-12.2602791439612i</v>
      </c>
      <c r="M108">
        <f t="shared" si="30"/>
        <v>5.0295755501203203</v>
      </c>
      <c r="N108">
        <f t="shared" si="31"/>
        <v>-12.260279143961201</v>
      </c>
      <c r="O108" s="23"/>
      <c r="P108" t="s">
        <v>24</v>
      </c>
      <c r="Q108" t="str">
        <f t="shared" si="32"/>
        <v>1.98221092899291E-08i</v>
      </c>
      <c r="R108">
        <f t="shared" si="33"/>
        <v>0.82</v>
      </c>
      <c r="S108" t="str">
        <f t="shared" si="34"/>
        <v>2.07996810817819-0.0000981371796083857i</v>
      </c>
      <c r="T108">
        <f t="shared" si="33"/>
        <v>6.4</v>
      </c>
      <c r="U108" t="str">
        <f t="shared" si="35"/>
        <v>-12.185680655213i</v>
      </c>
      <c r="V108" t="s">
        <v>24</v>
      </c>
      <c r="W108" s="32">
        <f t="shared" si="24"/>
        <v>6.4</v>
      </c>
      <c r="X108" s="32" t="str">
        <f t="shared" si="24"/>
        <v>-12.185680655213i</v>
      </c>
      <c r="Y108" s="31" t="str">
        <f t="shared" si="36"/>
        <v>0.512448342638534+0.512448342638534i</v>
      </c>
      <c r="Z108" s="31" t="str">
        <f t="shared" si="37"/>
        <v>0.46642834749399+0.556112639915277i</v>
      </c>
      <c r="AA108" s="31" t="str">
        <f t="shared" si="38"/>
        <v>0.988508471211658+0.262402100953431i</v>
      </c>
      <c r="AB108" s="31" t="str">
        <f t="shared" si="39"/>
        <v>1.15219113306647-0.811155569287116i</v>
      </c>
      <c r="AC108" s="31" t="str">
        <f t="shared" si="40"/>
        <v>1.15219113306647-0.811155569287116i</v>
      </c>
      <c r="AD108" t="str">
        <f t="shared" si="41"/>
        <v>2.12960744194213-12.2601810266037i</v>
      </c>
      <c r="AE108" t="s">
        <v>24</v>
      </c>
      <c r="AF108" s="32" t="str">
        <f t="shared" si="42"/>
        <v>1.98221092899291E-08i</v>
      </c>
      <c r="AG108" s="32">
        <f t="shared" si="42"/>
        <v>0.82</v>
      </c>
      <c r="AH108" s="32" t="str">
        <f t="shared" si="42"/>
        <v>2.07996810817819-0.0000981371796083857i</v>
      </c>
      <c r="AI108" s="32" t="str">
        <f t="shared" si="43"/>
        <v>2.12960744194213-12.2601810266037i</v>
      </c>
      <c r="AJ108" t="str">
        <f t="shared" si="44"/>
        <v>5.02957555012032-12.2602791439612i</v>
      </c>
      <c r="AK108" t="s">
        <v>24</v>
      </c>
    </row>
    <row r="109" spans="1:37" ht="1" customHeight="1">
      <c r="A109">
        <v>5.0118722019999999E-2</v>
      </c>
      <c r="B109">
        <v>5.2429900169400003</v>
      </c>
      <c r="C109">
        <v>-15.63084030151</v>
      </c>
      <c r="D109">
        <f t="shared" si="25"/>
        <v>-1.3000000116351533</v>
      </c>
      <c r="G109" s="23"/>
      <c r="H109">
        <f t="shared" si="26"/>
        <v>-1.3000000116351533</v>
      </c>
      <c r="I109">
        <f t="shared" si="27"/>
        <v>5.0118722019999992E-2</v>
      </c>
      <c r="J109">
        <f t="shared" si="28"/>
        <v>0.31490521781068193</v>
      </c>
      <c r="K109" s="23"/>
      <c r="L109" t="str">
        <f t="shared" si="29"/>
        <v>5.03095351607298-15.4001798413875i</v>
      </c>
      <c r="M109">
        <f t="shared" si="30"/>
        <v>5.0309535160729801</v>
      </c>
      <c r="N109">
        <f t="shared" si="31"/>
        <v>-15.4001798413875</v>
      </c>
      <c r="O109" s="23"/>
      <c r="P109" t="s">
        <v>24</v>
      </c>
      <c r="Q109" t="str">
        <f t="shared" si="32"/>
        <v>1.57452608905341E-08i</v>
      </c>
      <c r="R109">
        <f t="shared" si="33"/>
        <v>0.82</v>
      </c>
      <c r="S109" t="str">
        <f t="shared" si="34"/>
        <v>2.07997347411778-0.0000816273709173515i</v>
      </c>
      <c r="T109">
        <f t="shared" si="33"/>
        <v>6.4</v>
      </c>
      <c r="U109" t="str">
        <f t="shared" si="35"/>
        <v>-15.340863222217i</v>
      </c>
      <c r="V109" t="s">
        <v>24</v>
      </c>
      <c r="W109" s="32">
        <f t="shared" si="24"/>
        <v>6.4</v>
      </c>
      <c r="X109" s="32" t="str">
        <f t="shared" si="24"/>
        <v>-15.340863222217i</v>
      </c>
      <c r="Y109" s="31" t="str">
        <f t="shared" si="36"/>
        <v>0.456720063362445+0.456720063362445i</v>
      </c>
      <c r="Z109" s="31" t="str">
        <f t="shared" si="37"/>
        <v>0.424308031917792+0.487807343989662i</v>
      </c>
      <c r="AA109" s="31" t="str">
        <f t="shared" si="38"/>
        <v>0.992748896286627+0.208492373909967i</v>
      </c>
      <c r="AB109" s="31" t="str">
        <f t="shared" si="39"/>
        <v>1.25106174672978-0.946917578046691i</v>
      </c>
      <c r="AC109" s="31" t="str">
        <f t="shared" si="40"/>
        <v>1.25106174672978-0.946917578046691i</v>
      </c>
      <c r="AD109" t="str">
        <f t="shared" si="41"/>
        <v>2.1309800419552-15.4000982297618i</v>
      </c>
      <c r="AE109" t="s">
        <v>24</v>
      </c>
      <c r="AF109" s="32" t="str">
        <f t="shared" si="42"/>
        <v>1.57452608905341E-08i</v>
      </c>
      <c r="AG109" s="32">
        <f t="shared" si="42"/>
        <v>0.82</v>
      </c>
      <c r="AH109" s="32" t="str">
        <f t="shared" si="42"/>
        <v>2.07997347411778-0.0000816273709173515i</v>
      </c>
      <c r="AI109" s="32" t="str">
        <f t="shared" si="43"/>
        <v>2.1309800419552-15.4000982297618i</v>
      </c>
      <c r="AJ109" t="str">
        <f t="shared" si="44"/>
        <v>5.03095351607298-15.4001798413875i</v>
      </c>
      <c r="AK109" t="s">
        <v>24</v>
      </c>
    </row>
    <row r="110" spans="1:37" ht="1" customHeight="1">
      <c r="A110">
        <v>3.9810717109999998E-2</v>
      </c>
      <c r="B110">
        <v>5.3314137458799999</v>
      </c>
      <c r="C110">
        <v>-19.627309799190002</v>
      </c>
      <c r="D110">
        <f t="shared" si="25"/>
        <v>-1.399999999403821</v>
      </c>
      <c r="G110" s="23"/>
      <c r="H110">
        <f t="shared" si="26"/>
        <v>-1.399999999403821</v>
      </c>
      <c r="I110">
        <f t="shared" si="27"/>
        <v>3.9810717109999991E-2</v>
      </c>
      <c r="J110">
        <f t="shared" si="28"/>
        <v>0.25013811281383491</v>
      </c>
      <c r="K110" s="23"/>
      <c r="L110" t="str">
        <f t="shared" si="29"/>
        <v>5.03182548167819-19.3601506746918i</v>
      </c>
      <c r="M110">
        <f t="shared" si="30"/>
        <v>5.0318254816781902</v>
      </c>
      <c r="N110">
        <f t="shared" si="31"/>
        <v>-19.360150674691798</v>
      </c>
      <c r="O110" s="23"/>
      <c r="P110" t="s">
        <v>24</v>
      </c>
      <c r="Q110" t="str">
        <f t="shared" si="32"/>
        <v>1.25069056406917E-08i</v>
      </c>
      <c r="R110">
        <f t="shared" si="33"/>
        <v>0.82</v>
      </c>
      <c r="S110" t="str">
        <f t="shared" si="34"/>
        <v>2.0799779371326-0.0000678949827215387i</v>
      </c>
      <c r="T110">
        <f t="shared" si="33"/>
        <v>6.4</v>
      </c>
      <c r="U110" t="str">
        <f t="shared" si="35"/>
        <v>-19.3130020053823i</v>
      </c>
      <c r="V110" t="s">
        <v>24</v>
      </c>
      <c r="W110" s="32">
        <f t="shared" si="24"/>
        <v>6.4</v>
      </c>
      <c r="X110" s="32" t="str">
        <f t="shared" si="24"/>
        <v>-19.3130020053823i</v>
      </c>
      <c r="Y110" s="31" t="str">
        <f t="shared" si="36"/>
        <v>0.407052190668327+0.407052190668327i</v>
      </c>
      <c r="Z110" s="31" t="str">
        <f t="shared" si="37"/>
        <v>0.38420094658838+0.42915845674193i</v>
      </c>
      <c r="AA110" s="31" t="str">
        <f t="shared" si="38"/>
        <v>0.995424687667925+0.16564094437214i</v>
      </c>
      <c r="AB110" s="31" t="str">
        <f t="shared" si="39"/>
        <v>1.36692770707342-1.09574857795524i</v>
      </c>
      <c r="AC110" s="31" t="str">
        <f t="shared" si="40"/>
        <v>1.36692770707342-1.09574857795524i</v>
      </c>
      <c r="AD110" t="str">
        <f t="shared" si="41"/>
        <v>2.13184754454559-19.360082792216i</v>
      </c>
      <c r="AE110" t="s">
        <v>24</v>
      </c>
      <c r="AF110" s="32" t="str">
        <f t="shared" si="42"/>
        <v>1.25069056406917E-08i</v>
      </c>
      <c r="AG110" s="32">
        <f t="shared" si="42"/>
        <v>0.82</v>
      </c>
      <c r="AH110" s="32" t="str">
        <f t="shared" si="42"/>
        <v>2.0799779371326-0.0000678949827215387i</v>
      </c>
      <c r="AI110" s="32" t="str">
        <f t="shared" si="43"/>
        <v>2.13184754454559-19.360082792216i</v>
      </c>
      <c r="AJ110" t="str">
        <f t="shared" si="44"/>
        <v>5.03182548167819-19.3601506746918i</v>
      </c>
      <c r="AK110" t="s">
        <v>24</v>
      </c>
    </row>
    <row r="111" spans="1:37" ht="1" customHeight="1">
      <c r="A111">
        <v>3.1622774899999997E-2</v>
      </c>
      <c r="B111">
        <v>5.3663415908800003</v>
      </c>
      <c r="C111">
        <v>-24.626705169680001</v>
      </c>
      <c r="D111">
        <f t="shared" si="25"/>
        <v>-1.5000000233702409</v>
      </c>
      <c r="G111" s="23"/>
      <c r="H111">
        <f t="shared" si="26"/>
        <v>-1.5000000233702409</v>
      </c>
      <c r="I111">
        <f t="shared" si="27"/>
        <v>3.1622774899999977E-2</v>
      </c>
      <c r="J111">
        <f t="shared" si="28"/>
        <v>0.19869175462392727</v>
      </c>
      <c r="K111" s="23"/>
      <c r="L111" t="str">
        <f t="shared" si="29"/>
        <v>5.03237712979298-24.3510988262536i</v>
      </c>
      <c r="M111">
        <f t="shared" si="30"/>
        <v>5.0323771297929802</v>
      </c>
      <c r="N111">
        <f t="shared" si="31"/>
        <v>-24.351098826253601</v>
      </c>
      <c r="O111" s="23"/>
      <c r="P111" t="s">
        <v>24</v>
      </c>
      <c r="Q111" t="str">
        <f t="shared" si="32"/>
        <v>9.93458773119636E-09i</v>
      </c>
      <c r="R111">
        <f t="shared" si="33"/>
        <v>0.82</v>
      </c>
      <c r="S111" t="str">
        <f t="shared" si="34"/>
        <v>2.07998164918439-0.0000564727859245516i</v>
      </c>
      <c r="T111">
        <f t="shared" si="33"/>
        <v>6.4</v>
      </c>
      <c r="U111" t="str">
        <f t="shared" si="35"/>
        <v>-24.3136303443484i</v>
      </c>
      <c r="V111" t="s">
        <v>24</v>
      </c>
      <c r="W111" s="32">
        <f t="shared" si="24"/>
        <v>6.4</v>
      </c>
      <c r="X111" s="32" t="str">
        <f t="shared" si="24"/>
        <v>-24.3136303443484i</v>
      </c>
      <c r="Y111" s="31" t="str">
        <f t="shared" si="36"/>
        <v>0.36278563679243+0.36278563679243i</v>
      </c>
      <c r="Z111" s="31" t="str">
        <f t="shared" si="37"/>
        <v>0.346661661625977+0.378490674482871i</v>
      </c>
      <c r="AA111" s="31" t="str">
        <f t="shared" si="38"/>
        <v>0.997113103757557+0.13158808728089i</v>
      </c>
      <c r="AB111" s="31" t="str">
        <f t="shared" si="39"/>
        <v>1.50122044729566-1.25946968094382i</v>
      </c>
      <c r="AC111" s="31" t="str">
        <f t="shared" si="40"/>
        <v>1.50122044729566-1.25946968094382i</v>
      </c>
      <c r="AD111" t="str">
        <f t="shared" si="41"/>
        <v>2.13239548060859-24.3510423634023i</v>
      </c>
      <c r="AE111" t="s">
        <v>24</v>
      </c>
      <c r="AF111" s="32" t="str">
        <f t="shared" si="42"/>
        <v>9.93458773119636E-09i</v>
      </c>
      <c r="AG111" s="32">
        <f t="shared" si="42"/>
        <v>0.82</v>
      </c>
      <c r="AH111" s="32" t="str">
        <f t="shared" si="42"/>
        <v>2.07998164918439-0.0000564727859245516i</v>
      </c>
      <c r="AI111" s="32" t="str">
        <f t="shared" si="43"/>
        <v>2.13239548060859-24.3510423634023i</v>
      </c>
      <c r="AJ111" t="str">
        <f t="shared" si="44"/>
        <v>5.03237712979298-24.3510988262536i</v>
      </c>
      <c r="AK111" t="s">
        <v>24</v>
      </c>
    </row>
    <row r="112" spans="1:37" ht="1" customHeight="1">
      <c r="A112">
        <v>2.5118863210000002E-2</v>
      </c>
      <c r="B112">
        <v>5.4012842178299998</v>
      </c>
      <c r="C112">
        <v>-30.883981704709999</v>
      </c>
      <c r="D112">
        <f t="shared" si="25"/>
        <v>-1.6000000191066368</v>
      </c>
      <c r="G112" s="23"/>
      <c r="H112">
        <f t="shared" si="26"/>
        <v>-1.6000000191066368</v>
      </c>
      <c r="I112">
        <f t="shared" si="27"/>
        <v>2.5118863209999995E-2</v>
      </c>
      <c r="J112">
        <f t="shared" si="28"/>
        <v>0.15782647225412583</v>
      </c>
      <c r="K112" s="23"/>
      <c r="L112" t="str">
        <f t="shared" si="29"/>
        <v>5.03272617213565-30.6388184139977i</v>
      </c>
      <c r="M112">
        <f t="shared" si="30"/>
        <v>5.03272617213565</v>
      </c>
      <c r="N112">
        <f t="shared" si="31"/>
        <v>-30.638818413997701</v>
      </c>
      <c r="O112" s="23"/>
      <c r="P112" t="s">
        <v>24</v>
      </c>
      <c r="Q112" t="str">
        <f t="shared" si="32"/>
        <v>7.89132361270629E-09i</v>
      </c>
      <c r="R112">
        <f t="shared" si="33"/>
        <v>0.82</v>
      </c>
      <c r="S112" t="str">
        <f t="shared" si="34"/>
        <v>2.07998473664818-0.0000469721571913955i</v>
      </c>
      <c r="T112">
        <f t="shared" si="33"/>
        <v>6.4</v>
      </c>
      <c r="U112" t="str">
        <f t="shared" si="35"/>
        <v>-30.6090467929714i</v>
      </c>
      <c r="V112" t="s">
        <v>24</v>
      </c>
      <c r="W112" s="32">
        <f t="shared" si="24"/>
        <v>6.4</v>
      </c>
      <c r="X112" s="32" t="str">
        <f t="shared" si="24"/>
        <v>-30.6090467929714i</v>
      </c>
      <c r="Y112" s="31" t="str">
        <f t="shared" si="36"/>
        <v>0.323333040719833+0.323333040719833i</v>
      </c>
      <c r="Z112" s="31" t="str">
        <f t="shared" si="37"/>
        <v>0.311948295901523+0.334482197684827i</v>
      </c>
      <c r="AA112" s="31" t="str">
        <f t="shared" si="38"/>
        <v>0.998178463852249+0.104531559591555i</v>
      </c>
      <c r="AB112" s="31" t="str">
        <f t="shared" si="39"/>
        <v>1.65564264221361-1.44014708802444i</v>
      </c>
      <c r="AC112" s="31" t="str">
        <f t="shared" si="40"/>
        <v>1.65564264221361-1.44014708802444i</v>
      </c>
      <c r="AD112" t="str">
        <f t="shared" si="41"/>
        <v>2.13274143548747-30.6387714497318i</v>
      </c>
      <c r="AE112" t="s">
        <v>24</v>
      </c>
      <c r="AF112" s="32" t="str">
        <f t="shared" si="42"/>
        <v>7.89132361270629E-09i</v>
      </c>
      <c r="AG112" s="32">
        <f t="shared" si="42"/>
        <v>0.82</v>
      </c>
      <c r="AH112" s="32" t="str">
        <f t="shared" si="42"/>
        <v>2.07998473664818-0.0000469721571913955i</v>
      </c>
      <c r="AI112" s="32" t="str">
        <f t="shared" si="43"/>
        <v>2.13274143548747-30.6387714497318i</v>
      </c>
      <c r="AJ112" t="str">
        <f t="shared" si="44"/>
        <v>5.03272617213565-30.6388184139977i</v>
      </c>
      <c r="AK112" t="s">
        <v>24</v>
      </c>
    </row>
    <row r="113" spans="1:37" ht="1" customHeight="1">
      <c r="A113">
        <v>1.9952623169999999E-2</v>
      </c>
      <c r="B113">
        <v>5.5577630996699998</v>
      </c>
      <c r="C113">
        <v>-38.76139831543</v>
      </c>
      <c r="D113">
        <f t="shared" si="25"/>
        <v>-1.6999999995579005</v>
      </c>
      <c r="G113" s="23"/>
      <c r="H113">
        <f t="shared" si="26"/>
        <v>-1.6999999995579005</v>
      </c>
      <c r="I113">
        <f t="shared" si="27"/>
        <v>1.9952623169999996E-2</v>
      </c>
      <c r="J113">
        <f t="shared" si="28"/>
        <v>0.12536602874143496</v>
      </c>
      <c r="K113" s="23"/>
      <c r="L113" t="str">
        <f t="shared" si="29"/>
        <v>5.03294711479121-38.5581589295334i</v>
      </c>
      <c r="M113">
        <f t="shared" si="30"/>
        <v>5.0329471147912104</v>
      </c>
      <c r="N113">
        <f t="shared" si="31"/>
        <v>-38.558158929533398</v>
      </c>
      <c r="O113" s="23"/>
      <c r="P113" t="s">
        <v>24</v>
      </c>
      <c r="Q113" t="str">
        <f t="shared" si="32"/>
        <v>6.26830143707175E-09i</v>
      </c>
      <c r="R113">
        <f t="shared" si="33"/>
        <v>0.82</v>
      </c>
      <c r="S113" t="str">
        <f t="shared" si="34"/>
        <v>2.07998730462924-0.0000390698364753675i</v>
      </c>
      <c r="T113">
        <f t="shared" si="33"/>
        <v>6.4</v>
      </c>
      <c r="U113" t="str">
        <f t="shared" si="35"/>
        <v>-38.534505103929i</v>
      </c>
      <c r="V113" t="s">
        <v>24</v>
      </c>
      <c r="W113" s="32">
        <f t="shared" si="24"/>
        <v>6.4</v>
      </c>
      <c r="X113" s="32" t="str">
        <f t="shared" si="24"/>
        <v>-38.534505103929i</v>
      </c>
      <c r="Y113" s="31" t="str">
        <f t="shared" si="36"/>
        <v>0.288170882356852+0.288170882356852i</v>
      </c>
      <c r="Z113" s="31" t="str">
        <f t="shared" si="37"/>
        <v>0.280128097469569+0.296081185736769i</v>
      </c>
      <c r="AA113" s="31" t="str">
        <f t="shared" si="38"/>
        <v>0.998850677248288+0.0830360945296312i</v>
      </c>
      <c r="AB113" s="31" t="str">
        <f t="shared" si="39"/>
        <v>1.8321850522379-1.6401047676985i</v>
      </c>
      <c r="AC113" s="31" t="str">
        <f t="shared" si="40"/>
        <v>1.8321850522379-1.6401047676985i</v>
      </c>
      <c r="AD113" t="str">
        <f t="shared" si="41"/>
        <v>2.13295981016197-38.5581198659652i</v>
      </c>
      <c r="AE113" t="s">
        <v>24</v>
      </c>
      <c r="AF113" s="32" t="str">
        <f t="shared" si="42"/>
        <v>6.26830143707175E-09i</v>
      </c>
      <c r="AG113" s="32">
        <f t="shared" si="42"/>
        <v>0.82</v>
      </c>
      <c r="AH113" s="32" t="str">
        <f t="shared" si="42"/>
        <v>2.07998730462924-0.0000390698364753675i</v>
      </c>
      <c r="AI113" s="32" t="str">
        <f t="shared" si="43"/>
        <v>2.13295981016197-38.5581198659652i</v>
      </c>
      <c r="AJ113" t="str">
        <f t="shared" si="44"/>
        <v>5.03294711479121-38.5581589295334i</v>
      </c>
      <c r="AK113" t="s">
        <v>24</v>
      </c>
    </row>
    <row r="114" spans="1:37" ht="18" customHeight="1">
      <c r="A114">
        <v>1.5848932789999999E-2</v>
      </c>
      <c r="B114">
        <v>5.8303661346400002</v>
      </c>
      <c r="C114">
        <v>-48.738315582280002</v>
      </c>
      <c r="D114">
        <f t="shared" si="25"/>
        <v>-1.7999999762865031</v>
      </c>
      <c r="G114" s="23"/>
      <c r="H114">
        <f t="shared" si="26"/>
        <v>-1.7999999762865031</v>
      </c>
      <c r="I114">
        <f t="shared" si="27"/>
        <v>1.5848932789999996E-2</v>
      </c>
      <c r="J114">
        <f t="shared" si="28"/>
        <v>9.9581781640604744E-2</v>
      </c>
      <c r="K114" s="23"/>
      <c r="L114" t="str">
        <f t="shared" si="29"/>
        <v>5.03308707243241-48.5308572901859i</v>
      </c>
      <c r="M114">
        <f t="shared" si="30"/>
        <v>5.0330870724324104</v>
      </c>
      <c r="N114">
        <f t="shared" si="31"/>
        <v>-48.530857290185899</v>
      </c>
      <c r="O114" s="23"/>
      <c r="P114" t="s">
        <v>24</v>
      </c>
      <c r="Q114" t="str">
        <f t="shared" si="32"/>
        <v>4.97908908203024E-09i</v>
      </c>
      <c r="R114">
        <f t="shared" si="33"/>
        <v>0.82</v>
      </c>
      <c r="S114" t="str">
        <f t="shared" si="34"/>
        <v>2.07998944054195-0.0000324969426539406i</v>
      </c>
      <c r="T114">
        <f t="shared" si="33"/>
        <v>6.4</v>
      </c>
      <c r="U114" t="str">
        <f t="shared" si="35"/>
        <v>-48.5120651067596i</v>
      </c>
      <c r="V114" t="s">
        <v>24</v>
      </c>
      <c r="W114" s="32">
        <f t="shared" si="24"/>
        <v>6.4</v>
      </c>
      <c r="X114" s="32" t="str">
        <f t="shared" si="24"/>
        <v>-48.5120651067596i</v>
      </c>
      <c r="Y114" s="31" t="str">
        <f t="shared" si="36"/>
        <v>0.256832576124479+0.256832576124479i</v>
      </c>
      <c r="Z114" s="31" t="str">
        <f t="shared" si="37"/>
        <v>0.251148296397735+0.262442355764036i</v>
      </c>
      <c r="AA114" s="31" t="str">
        <f t="shared" si="38"/>
        <v>0.999274821896761+0.0659597831431757i</v>
      </c>
      <c r="AB114" s="31" t="str">
        <f t="shared" si="39"/>
        <v>2.03314776785886-1.86194496788278i</v>
      </c>
      <c r="AC114" s="31" t="str">
        <f t="shared" si="40"/>
        <v>2.03314776785886-1.86194496788278i</v>
      </c>
      <c r="AD114" t="str">
        <f t="shared" si="41"/>
        <v>2.13309763189046-48.5308247982223i</v>
      </c>
      <c r="AE114" t="s">
        <v>24</v>
      </c>
      <c r="AF114" s="32" t="str">
        <f t="shared" si="42"/>
        <v>4.97908908203024E-09i</v>
      </c>
      <c r="AG114" s="32">
        <f t="shared" si="42"/>
        <v>0.82</v>
      </c>
      <c r="AH114" s="32" t="str">
        <f t="shared" si="42"/>
        <v>2.07998944054195-0.0000324969426539406i</v>
      </c>
      <c r="AI114" s="32" t="str">
        <f t="shared" si="43"/>
        <v>2.13309763189046-48.5308247982223i</v>
      </c>
      <c r="AJ114" t="str">
        <f t="shared" si="44"/>
        <v>5.03308707243241-48.5308572901859i</v>
      </c>
      <c r="AK114" t="s">
        <v>24</v>
      </c>
    </row>
    <row r="115" spans="1:37" ht="18" customHeight="1">
      <c r="A115">
        <v>1.2589254419999999E-2</v>
      </c>
      <c r="B115">
        <v>5.96941614151</v>
      </c>
      <c r="C115">
        <v>-61.232776641850002</v>
      </c>
      <c r="D115">
        <f t="shared" si="25"/>
        <v>-1.8999999895798225</v>
      </c>
      <c r="G115" s="23"/>
      <c r="H115">
        <f t="shared" si="26"/>
        <v>-1.8999999895798225</v>
      </c>
      <c r="I115">
        <f t="shared" si="27"/>
        <v>1.2589254419999987E-2</v>
      </c>
      <c r="J115">
        <f t="shared" si="28"/>
        <v>7.9100618400089584E-2</v>
      </c>
      <c r="K115" s="23"/>
      <c r="L115" t="str">
        <f t="shared" si="29"/>
        <v>5.03317582322768-61.0880027003372i</v>
      </c>
      <c r="M115">
        <f t="shared" si="30"/>
        <v>5.0331758232276798</v>
      </c>
      <c r="N115">
        <f t="shared" si="31"/>
        <v>-61.088002700337199</v>
      </c>
      <c r="O115" s="23"/>
      <c r="P115" t="s">
        <v>24</v>
      </c>
      <c r="Q115" t="str">
        <f t="shared" si="32"/>
        <v>3.95503092000448E-09i</v>
      </c>
      <c r="R115">
        <f t="shared" si="33"/>
        <v>0.82</v>
      </c>
      <c r="S115" t="str">
        <f t="shared" si="34"/>
        <v>2.07999121708911-0.0000270298250802522i</v>
      </c>
      <c r="T115">
        <f t="shared" si="33"/>
        <v>6.4</v>
      </c>
      <c r="U115" t="str">
        <f t="shared" si="35"/>
        <v>-61.0730734108984i</v>
      </c>
      <c r="V115" t="s">
        <v>24</v>
      </c>
      <c r="W115" s="32">
        <f t="shared" si="24"/>
        <v>6.4</v>
      </c>
      <c r="X115" s="32" t="str">
        <f t="shared" si="24"/>
        <v>-61.0730734108984i</v>
      </c>
      <c r="Y115" s="31" t="str">
        <f t="shared" si="36"/>
        <v>0.228902270911015+0.228902270911015i</v>
      </c>
      <c r="Z115" s="31" t="str">
        <f t="shared" si="37"/>
        <v>0.22488350238504+0.232879144873456i</v>
      </c>
      <c r="AA115" s="31" t="str">
        <f t="shared" si="38"/>
        <v>0.999542441828369+0.0523946513324428i</v>
      </c>
      <c r="AB115" s="31" t="str">
        <f t="shared" si="39"/>
        <v>2.26116674341561-2.10857586822263i</v>
      </c>
      <c r="AC115" s="31" t="str">
        <f t="shared" si="40"/>
        <v>2.26116674341561-2.10857586822263i</v>
      </c>
      <c r="AD115" t="str">
        <f t="shared" si="41"/>
        <v>2.13318460613857-61.0879756744672i</v>
      </c>
      <c r="AE115" t="s">
        <v>24</v>
      </c>
      <c r="AF115" s="32" t="str">
        <f t="shared" si="42"/>
        <v>3.95503092000448E-09i</v>
      </c>
      <c r="AG115" s="32">
        <f t="shared" si="42"/>
        <v>0.82</v>
      </c>
      <c r="AH115" s="32" t="str">
        <f t="shared" si="42"/>
        <v>2.07999121708911-0.0000270298250802522i</v>
      </c>
      <c r="AI115" s="32" t="str">
        <f t="shared" si="43"/>
        <v>2.13318460613857-61.0879756744672i</v>
      </c>
      <c r="AJ115" t="str">
        <f t="shared" si="44"/>
        <v>5.03317582322768-61.0880027003372i</v>
      </c>
      <c r="AK115" t="s">
        <v>24</v>
      </c>
    </row>
    <row r="116" spans="1:37" ht="18" customHeight="1">
      <c r="A116">
        <v>9.9999997799999994E-3</v>
      </c>
      <c r="B116">
        <v>6.1278309822099999</v>
      </c>
      <c r="C116">
        <v>-76.8099899292</v>
      </c>
      <c r="D116">
        <f t="shared" si="25"/>
        <v>-2.0000000095544785</v>
      </c>
      <c r="G116" s="23"/>
      <c r="H116">
        <f t="shared" si="26"/>
        <v>-2.0000000095544785</v>
      </c>
      <c r="I116">
        <f t="shared" si="27"/>
        <v>9.9999997799999976E-3</v>
      </c>
      <c r="J116">
        <f t="shared" si="28"/>
        <v>6.283185168949508E-2</v>
      </c>
      <c r="K116" s="23"/>
      <c r="L116" t="str">
        <f t="shared" si="29"/>
        <v>5.03323218372191-76.8983078539459i</v>
      </c>
      <c r="M116">
        <f t="shared" si="30"/>
        <v>5.0332321837219096</v>
      </c>
      <c r="N116">
        <f t="shared" si="31"/>
        <v>-76.898307853945894</v>
      </c>
      <c r="O116" s="23"/>
      <c r="P116" t="s">
        <v>24</v>
      </c>
      <c r="Q116" t="str">
        <f t="shared" si="32"/>
        <v>3.14159258447475E-09i</v>
      </c>
      <c r="R116">
        <f t="shared" si="33"/>
        <v>0.82</v>
      </c>
      <c r="S116" t="str">
        <f t="shared" si="34"/>
        <v>2.07999269473714-0.0000224824603561196i</v>
      </c>
      <c r="T116">
        <f t="shared" si="33"/>
        <v>6.4</v>
      </c>
      <c r="U116" t="str">
        <f t="shared" si="35"/>
        <v>-76.8864476296156i</v>
      </c>
      <c r="V116" t="s">
        <v>24</v>
      </c>
      <c r="W116" s="32">
        <f t="shared" si="24"/>
        <v>6.4</v>
      </c>
      <c r="X116" s="32" t="str">
        <f t="shared" si="24"/>
        <v>-76.8864476296156i</v>
      </c>
      <c r="Y116" s="31" t="str">
        <f t="shared" si="36"/>
        <v>0.20400935899885+0.20400935899885i</v>
      </c>
      <c r="Z116" s="31" t="str">
        <f t="shared" si="37"/>
        <v>0.201167325306116+0.206827833618344i</v>
      </c>
      <c r="AA116" s="31" t="str">
        <f t="shared" si="38"/>
        <v>0.999711299641211+0.0416190175131491i</v>
      </c>
      <c r="AB116" s="31" t="str">
        <f t="shared" si="39"/>
        <v>2.51924542626986-2.38324516978898i</v>
      </c>
      <c r="AC116" s="31" t="str">
        <f t="shared" si="40"/>
        <v>2.51924542626986-2.38324516978898i</v>
      </c>
      <c r="AD116" t="str">
        <f t="shared" si="41"/>
        <v>2.13323948898477-76.8982853746271i</v>
      </c>
      <c r="AE116" t="s">
        <v>24</v>
      </c>
      <c r="AF116" s="32" t="str">
        <f t="shared" si="42"/>
        <v>3.14159258447475E-09i</v>
      </c>
      <c r="AG116" s="32">
        <f t="shared" si="42"/>
        <v>0.82</v>
      </c>
      <c r="AH116" s="32" t="str">
        <f t="shared" si="42"/>
        <v>2.07999269473714-0.0000224824603561196i</v>
      </c>
      <c r="AI116" s="32" t="str">
        <f t="shared" si="43"/>
        <v>2.13323948898477-76.8982853746271i</v>
      </c>
      <c r="AJ116" t="str">
        <f t="shared" si="44"/>
        <v>5.03323218372191-76.8983078539459i</v>
      </c>
      <c r="AK116" t="s">
        <v>24</v>
      </c>
    </row>
  </sheetData>
  <phoneticPr fontId="1"/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B77A-5866-46D2-8CED-028F2B3D99CB}">
  <sheetPr codeName="Sheet5"/>
  <dimension ref="G24:AV116"/>
  <sheetViews>
    <sheetView zoomScaleNormal="100" workbookViewId="0"/>
  </sheetViews>
  <sheetFormatPr defaultRowHeight="18"/>
  <cols>
    <col min="1" max="6" width="9" customWidth="1"/>
    <col min="7" max="7" width="3.33203125" customWidth="1"/>
    <col min="8" max="10" width="9" customWidth="1"/>
    <col min="11" max="11" width="3.33203125" customWidth="1"/>
    <col min="12" max="14" width="9" customWidth="1"/>
    <col min="15" max="16" width="3.33203125" customWidth="1"/>
    <col min="17" max="22" width="9" customWidth="1"/>
    <col min="23" max="23" width="3.33203125" customWidth="1"/>
    <col min="24" max="31" width="9" customWidth="1"/>
    <col min="32" max="32" width="3.25" customWidth="1"/>
    <col min="33" max="40" width="9" customWidth="1"/>
    <col min="41" max="41" width="3.33203125" customWidth="1"/>
    <col min="42" max="46" width="9" customWidth="1"/>
    <col min="47" max="47" width="3.33203125" customWidth="1"/>
    <col min="48" max="48" width="9" customWidth="1"/>
  </cols>
  <sheetData>
    <row r="24" spans="7:48">
      <c r="H24" s="3" t="s">
        <v>28</v>
      </c>
      <c r="I24" s="3"/>
      <c r="J24" s="3"/>
      <c r="K24" s="3"/>
      <c r="L24" s="3"/>
      <c r="M24" s="3"/>
      <c r="N24" s="3"/>
      <c r="P24" s="4" t="s">
        <v>26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6" spans="7:48"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</row>
    <row r="27" spans="7:48" ht="20.149999999999999" customHeight="1">
      <c r="G27" s="23"/>
      <c r="H27" t="s">
        <v>59</v>
      </c>
      <c r="K27" s="7"/>
      <c r="L27" t="s">
        <v>67</v>
      </c>
      <c r="M27" s="2"/>
      <c r="N27" s="2"/>
      <c r="O27" s="23"/>
      <c r="P27" t="s">
        <v>24</v>
      </c>
      <c r="Q27" s="8" t="s">
        <v>40</v>
      </c>
      <c r="R27" s="8" t="s">
        <v>72</v>
      </c>
      <c r="S27" s="8" t="s">
        <v>94</v>
      </c>
      <c r="T27" s="8" t="s">
        <v>95</v>
      </c>
      <c r="U27" s="8" t="s">
        <v>92</v>
      </c>
      <c r="V27" s="8" t="s">
        <v>93</v>
      </c>
      <c r="W27" s="37"/>
      <c r="X27" s="8" t="s">
        <v>94</v>
      </c>
      <c r="Y27" s="8" t="s">
        <v>95</v>
      </c>
      <c r="Z27" s="8"/>
      <c r="AA27" s="8"/>
      <c r="AB27" s="8"/>
      <c r="AC27" s="8"/>
      <c r="AD27" s="8"/>
      <c r="AE27" s="8"/>
      <c r="AF27" s="37"/>
      <c r="AG27" s="8" t="s">
        <v>92</v>
      </c>
      <c r="AH27" s="8" t="s">
        <v>93</v>
      </c>
      <c r="AI27" s="8"/>
      <c r="AJ27" s="8"/>
      <c r="AK27" s="8"/>
      <c r="AL27" s="8"/>
      <c r="AM27" s="8"/>
      <c r="AN27" s="8"/>
      <c r="AO27" s="37"/>
      <c r="AP27" s="8" t="s">
        <v>40</v>
      </c>
      <c r="AQ27" s="8" t="s">
        <v>72</v>
      </c>
      <c r="AR27" s="8" t="s">
        <v>68</v>
      </c>
      <c r="AS27" s="8" t="s">
        <v>69</v>
      </c>
      <c r="AT27" s="8" t="s">
        <v>78</v>
      </c>
    </row>
    <row r="28" spans="7:48" ht="20.149999999999999" customHeight="1">
      <c r="G28" s="23"/>
      <c r="H28" t="s">
        <v>1</v>
      </c>
      <c r="K28" s="24"/>
      <c r="O28" s="23"/>
      <c r="P28" t="s">
        <v>24</v>
      </c>
      <c r="Q28" s="9" t="s">
        <v>5</v>
      </c>
      <c r="R28" s="9" t="s">
        <v>19</v>
      </c>
      <c r="S28" s="9" t="s">
        <v>5</v>
      </c>
      <c r="T28" s="9" t="s">
        <v>6</v>
      </c>
      <c r="U28" s="9" t="s">
        <v>5</v>
      </c>
      <c r="V28" s="9" t="s">
        <v>6</v>
      </c>
      <c r="X28" s="10" t="s">
        <v>46</v>
      </c>
      <c r="Y28" s="11" t="s">
        <v>47</v>
      </c>
      <c r="Z28" s="26" t="s">
        <v>21</v>
      </c>
      <c r="AA28" s="27"/>
      <c r="AB28" s="27"/>
      <c r="AC28" s="27"/>
      <c r="AD28" s="27"/>
      <c r="AE28" s="28" t="s">
        <v>68</v>
      </c>
      <c r="AG28" s="10" t="s">
        <v>46</v>
      </c>
      <c r="AH28" s="11" t="s">
        <v>47</v>
      </c>
      <c r="AI28" s="26" t="s">
        <v>21</v>
      </c>
      <c r="AJ28" s="27"/>
      <c r="AK28" s="27"/>
      <c r="AL28" s="27"/>
      <c r="AM28" s="27"/>
      <c r="AN28" s="28" t="s">
        <v>69</v>
      </c>
      <c r="AP28" s="10" t="s">
        <v>57</v>
      </c>
      <c r="AQ28" s="11" t="s">
        <v>58</v>
      </c>
      <c r="AR28" s="11" t="s">
        <v>80</v>
      </c>
      <c r="AS28" s="11" t="s">
        <v>81</v>
      </c>
      <c r="AT28" s="12" t="s">
        <v>39</v>
      </c>
    </row>
    <row r="29" spans="7:48" ht="20.149999999999999" customHeight="1">
      <c r="G29" s="23"/>
      <c r="K29" s="24"/>
      <c r="O29" s="23"/>
      <c r="Q29" s="13"/>
      <c r="R29" s="13"/>
      <c r="S29" s="13"/>
      <c r="T29" s="13"/>
      <c r="U29" s="13"/>
      <c r="V29" s="13"/>
      <c r="X29" s="16" t="s">
        <v>48</v>
      </c>
      <c r="Y29" s="16" t="s">
        <v>49</v>
      </c>
      <c r="Z29" s="40"/>
      <c r="AA29" s="41"/>
      <c r="AB29" s="41"/>
      <c r="AC29" s="41"/>
      <c r="AD29" s="41"/>
      <c r="AE29" s="41"/>
      <c r="AG29" s="16" t="s">
        <v>48</v>
      </c>
      <c r="AH29" s="16" t="s">
        <v>49</v>
      </c>
      <c r="AI29" s="40"/>
      <c r="AJ29" s="41"/>
      <c r="AK29" s="41"/>
      <c r="AL29" s="41"/>
      <c r="AM29" s="41"/>
      <c r="AN29" s="42"/>
      <c r="AP29" s="39"/>
      <c r="AQ29" s="39"/>
      <c r="AR29" s="39"/>
      <c r="AS29" s="39"/>
      <c r="AT29" s="42"/>
    </row>
    <row r="30" spans="7:48" ht="20.149999999999999" customHeight="1">
      <c r="G30" s="23"/>
      <c r="H30" s="30">
        <v>6</v>
      </c>
      <c r="K30" s="24"/>
      <c r="O30" s="23"/>
      <c r="P30" t="s">
        <v>24</v>
      </c>
      <c r="Q30" t="s">
        <v>8</v>
      </c>
      <c r="R30" t="s">
        <v>8</v>
      </c>
      <c r="S30" t="s">
        <v>8</v>
      </c>
      <c r="T30" t="s">
        <v>11</v>
      </c>
      <c r="U30" t="s">
        <v>8</v>
      </c>
      <c r="V30" t="s">
        <v>11</v>
      </c>
    </row>
    <row r="31" spans="7:48" ht="20.149999999999999" customHeight="1">
      <c r="G31" s="23"/>
      <c r="H31" s="30">
        <v>0.1</v>
      </c>
      <c r="K31" s="24"/>
      <c r="O31" s="23"/>
      <c r="P31" t="s">
        <v>24</v>
      </c>
      <c r="Q31" s="30">
        <v>10</v>
      </c>
      <c r="R31" s="30">
        <v>10</v>
      </c>
      <c r="S31" s="30">
        <v>30</v>
      </c>
      <c r="T31" s="30">
        <v>0.2</v>
      </c>
      <c r="U31" s="30">
        <v>10</v>
      </c>
      <c r="V31" s="30">
        <v>10</v>
      </c>
      <c r="AE31" t="s">
        <v>70</v>
      </c>
      <c r="AN31" t="s">
        <v>71</v>
      </c>
    </row>
    <row r="32" spans="7:48" ht="20.149999999999999" customHeight="1">
      <c r="G32" s="23"/>
      <c r="H32" s="2" t="s">
        <v>4</v>
      </c>
      <c r="I32" s="2" t="s">
        <v>0</v>
      </c>
      <c r="J32" s="2" t="s">
        <v>64</v>
      </c>
      <c r="K32" s="24"/>
      <c r="L32" s="2" t="s">
        <v>2</v>
      </c>
      <c r="M32" s="2" t="s">
        <v>50</v>
      </c>
      <c r="N32" s="34" t="s">
        <v>104</v>
      </c>
      <c r="O32" s="23"/>
      <c r="P32" t="s">
        <v>24</v>
      </c>
      <c r="R32" t="s">
        <v>11</v>
      </c>
      <c r="AE32" s="35">
        <f>PI()/(S31*T31)</f>
        <v>0.52359877559829882</v>
      </c>
      <c r="AN32" s="36">
        <f>PI()/(U31*V31)</f>
        <v>3.1415926535897934E-2</v>
      </c>
    </row>
    <row r="33" spans="7:47" ht="20.149999999999999" customHeight="1">
      <c r="G33" s="23"/>
      <c r="K33" s="23"/>
      <c r="O33" s="23"/>
      <c r="P33" t="s">
        <v>24</v>
      </c>
      <c r="R33" s="30">
        <v>1.0000000000000001E-5</v>
      </c>
    </row>
    <row r="34" spans="7:47" ht="20.149999999999999" customHeight="1">
      <c r="G34" s="23"/>
      <c r="K34" s="23"/>
      <c r="O34" s="23"/>
      <c r="P34" t="s">
        <v>24</v>
      </c>
      <c r="AD34" s="31" t="s">
        <v>23</v>
      </c>
      <c r="AM34" s="31" t="s">
        <v>23</v>
      </c>
    </row>
    <row r="35" spans="7:47" ht="20.149999999999999" customHeight="1">
      <c r="G35" s="23"/>
      <c r="K35" s="23"/>
      <c r="O35" s="23"/>
      <c r="P35" t="s">
        <v>24</v>
      </c>
      <c r="Z35" s="33" t="s">
        <v>66</v>
      </c>
      <c r="AA35" s="31" t="s">
        <v>14</v>
      </c>
      <c r="AB35" s="31" t="s">
        <v>15</v>
      </c>
      <c r="AC35" s="31" t="s">
        <v>16</v>
      </c>
      <c r="AD35" s="31" t="s">
        <v>16</v>
      </c>
      <c r="AI35" s="33" t="s">
        <v>66</v>
      </c>
      <c r="AJ35" s="31" t="s">
        <v>14</v>
      </c>
      <c r="AK35" s="31" t="s">
        <v>15</v>
      </c>
      <c r="AL35" s="31" t="s">
        <v>16</v>
      </c>
      <c r="AM35" s="31" t="s">
        <v>16</v>
      </c>
    </row>
    <row r="36" spans="7:47">
      <c r="G36" s="23"/>
      <c r="H36">
        <f>H30</f>
        <v>6</v>
      </c>
      <c r="I36">
        <f>10^H36</f>
        <v>1000000</v>
      </c>
      <c r="J36">
        <f>2*PI()*I36</f>
        <v>6283185.307179586</v>
      </c>
      <c r="K36" s="23"/>
      <c r="L36" t="str">
        <f>AT36</f>
        <v>10.0037623665182-0.0196524902813608i</v>
      </c>
      <c r="M36">
        <f>IMREAL(L36)</f>
        <v>10.003762366518201</v>
      </c>
      <c r="N36">
        <f>-IMAGINARY(L36)</f>
        <v>1.9652490281360801E-2</v>
      </c>
      <c r="O36" s="23"/>
      <c r="P36" t="s">
        <v>24</v>
      </c>
      <c r="Q36">
        <f>Q$31</f>
        <v>10</v>
      </c>
      <c r="R36" t="str">
        <f>IMDIV( R$31, COMPLEX( 1, $J36*R$33*R$31 ) )</f>
        <v>0.0000253302317483578-0.0159154539948736i</v>
      </c>
      <c r="S36">
        <f>S$31</f>
        <v>30</v>
      </c>
      <c r="T36" t="str">
        <f>COMPLEX(0,-1/$J36/T$31)</f>
        <v>-7.95774715459477E-07i</v>
      </c>
      <c r="U36">
        <f>U$31</f>
        <v>10</v>
      </c>
      <c r="V36" t="str">
        <f>COMPLEX(0,-1/$J36/V$31)</f>
        <v>-1.59154943091895E-08i</v>
      </c>
      <c r="W36" t="s">
        <v>24</v>
      </c>
      <c r="X36" s="32">
        <f t="shared" ref="X36:Y67" si="0">S36</f>
        <v>30</v>
      </c>
      <c r="Y36" s="32" t="str">
        <f t="shared" si="0"/>
        <v>-7.95774715459477E-07i</v>
      </c>
      <c r="Z36" s="31" t="str">
        <f>IMSQRT(IMDIV(X36,Y36))</f>
        <v>4341.6075273496+4341.6075273496i</v>
      </c>
      <c r="AA36" s="31" t="e">
        <f>_xlfn.IMSINH(Z36)</f>
        <v>#NUM!</v>
      </c>
      <c r="AB36" s="31" t="e">
        <f>_xlfn.IMCOSH(Z36)</f>
        <v>#NUM!</v>
      </c>
      <c r="AC36" s="31" t="e">
        <f>IMDIV(AB36,AA36)</f>
        <v>#NUM!</v>
      </c>
      <c r="AD36" s="31">
        <f>IF(ISERROR(AC36),1,AC36)</f>
        <v>1</v>
      </c>
      <c r="AE36" t="str">
        <f>IMPRODUCT(IMSQRT(IMPRODUCT(X36,Y36)),AD36)</f>
        <v>0.00345494149471335-0.00345494149471335i</v>
      </c>
      <c r="AF36" t="s">
        <v>24</v>
      </c>
      <c r="AG36" s="32">
        <f t="shared" ref="AG36:AH67" si="1">U36</f>
        <v>10</v>
      </c>
      <c r="AH36" s="32" t="str">
        <f t="shared" si="1"/>
        <v>-1.59154943091895E-08i</v>
      </c>
      <c r="AI36" s="31" t="str">
        <f>IMSQRT(IMDIV(AG36,AH36))</f>
        <v>17724.5385090552+17724.5385090552i</v>
      </c>
      <c r="AJ36" s="31" t="e">
        <f>_xlfn.IMSINH(AI36)</f>
        <v>#NUM!</v>
      </c>
      <c r="AK36" s="31" t="e">
        <f>_xlfn.IMCOSH(AI36)</f>
        <v>#NUM!</v>
      </c>
      <c r="AL36" s="31" t="e">
        <f>IMDIV(AK36,AJ36)</f>
        <v>#NUM!</v>
      </c>
      <c r="AM36" s="31">
        <f>IF(ISERROR(AL36),1,AL36)</f>
        <v>1</v>
      </c>
      <c r="AN36" t="str">
        <f>IMPRODUCT(IMSQRT(IMPRODUCT(AG36,AH36)),AM36)</f>
        <v>0.000282094791773878-0.000282094791773878i</v>
      </c>
      <c r="AO36" t="s">
        <v>24</v>
      </c>
      <c r="AP36" s="32">
        <f>Q36</f>
        <v>10</v>
      </c>
      <c r="AQ36" s="32" t="str">
        <f>R36</f>
        <v>0.0000253302317483578-0.0159154539948736i</v>
      </c>
      <c r="AR36" s="32" t="str">
        <f t="shared" ref="AR36:AR99" si="2">AE36</f>
        <v>0.00345494149471335-0.00345494149471335i</v>
      </c>
      <c r="AS36" s="32" t="str">
        <f t="shared" ref="AS36:AS99" si="3">AN36</f>
        <v>0.000282094791773878-0.000282094791773878i</v>
      </c>
      <c r="AT36" t="str">
        <f>IMSUM(AP36,AQ36,AR36,AS36)</f>
        <v>10.0037623665182-0.0196524902813608i</v>
      </c>
      <c r="AU36" t="s">
        <v>24</v>
      </c>
    </row>
    <row r="37" spans="7:47">
      <c r="G37" s="23"/>
      <c r="H37">
        <f>ROUND(H36-H$31,1)</f>
        <v>5.9</v>
      </c>
      <c r="I37">
        <f t="shared" ref="I37:I100" si="4">10^H37</f>
        <v>794328.23472428333</v>
      </c>
      <c r="J37">
        <f t="shared" ref="J37:J100" si="5">2*PI()*I37</f>
        <v>4990911.4934975151</v>
      </c>
      <c r="K37" s="23"/>
      <c r="L37" t="str">
        <f t="shared" ref="L37:L100" si="6">AT37</f>
        <v>10.0042331693302-0.0242293634674227i</v>
      </c>
      <c r="M37">
        <f t="shared" ref="M37:M100" si="7">IMREAL(L37)</f>
        <v>10.004233169330201</v>
      </c>
      <c r="N37">
        <f t="shared" ref="N37:N100" si="8">-IMAGINARY(L37)</f>
        <v>2.4229363467422702E-2</v>
      </c>
      <c r="O37" s="23"/>
      <c r="P37" t="s">
        <v>24</v>
      </c>
      <c r="Q37">
        <f t="shared" ref="Q37:S68" si="9">Q$31</f>
        <v>10</v>
      </c>
      <c r="R37" t="str">
        <f t="shared" ref="R37:R100" si="10">IMDIV( R$31, COMPLEX( 1, $J37*R$33*R$31 ) )</f>
        <v>0.000040145652383723-0.0200363397895879i</v>
      </c>
      <c r="S37">
        <f t="shared" si="9"/>
        <v>30</v>
      </c>
      <c r="T37" t="str">
        <f t="shared" ref="T37:T100" si="11">COMPLEX(0,-1/$J37/T$31)</f>
        <v>-1.00182101135521E-06i</v>
      </c>
      <c r="U37">
        <f t="shared" ref="U37:U100" si="12">U$31</f>
        <v>10</v>
      </c>
      <c r="V37" t="str">
        <f t="shared" ref="V37:V100" si="13">COMPLEX(0,-1/$J37/V$31)</f>
        <v>-2.00364202271041E-08i</v>
      </c>
      <c r="W37" t="s">
        <v>24</v>
      </c>
      <c r="X37" s="32">
        <f t="shared" si="0"/>
        <v>30</v>
      </c>
      <c r="Y37" s="32" t="str">
        <f t="shared" si="0"/>
        <v>-1.00182101135521E-06i</v>
      </c>
      <c r="Z37" s="31" t="str">
        <f t="shared" ref="Z37:Z100" si="14">IMSQRT(IMDIV(X37,Y37))</f>
        <v>3869.46178175887+3869.46178175887i</v>
      </c>
      <c r="AA37" s="31" t="e">
        <f t="shared" ref="AA37:AA100" si="15">_xlfn.IMSINH(Z37)</f>
        <v>#NUM!</v>
      </c>
      <c r="AB37" s="31" t="e">
        <f t="shared" ref="AB37:AB100" si="16">_xlfn.IMCOSH(Z37)</f>
        <v>#NUM!</v>
      </c>
      <c r="AC37" s="31" t="e">
        <f t="shared" ref="AC37:AC100" si="17">IMDIV(AB37,AA37)</f>
        <v>#NUM!</v>
      </c>
      <c r="AD37" s="31">
        <f t="shared" ref="AD37:AD100" si="18">IF(ISERROR(AC37),1,AC37)</f>
        <v>1</v>
      </c>
      <c r="AE37" t="str">
        <f t="shared" ref="AE37:AE100" si="19">IMPRODUCT(IMSQRT(IMPRODUCT(X37,Y37)),AD37)</f>
        <v>0.003876508115602-0.003876508115602i</v>
      </c>
      <c r="AF37" t="s">
        <v>24</v>
      </c>
      <c r="AG37" s="32">
        <f t="shared" si="1"/>
        <v>10</v>
      </c>
      <c r="AH37" s="32" t="str">
        <f t="shared" si="1"/>
        <v>-2.00364202271041E-08i</v>
      </c>
      <c r="AI37" s="31" t="str">
        <f t="shared" ref="AI37:AI100" si="20">IMSQRT(IMDIV(AG37,AH37))</f>
        <v>15797.0115741831+15797.0115741831i</v>
      </c>
      <c r="AJ37" s="31" t="e">
        <f t="shared" ref="AJ37:AJ100" si="21">_xlfn.IMSINH(AI37)</f>
        <v>#NUM!</v>
      </c>
      <c r="AK37" s="31" t="e">
        <f t="shared" ref="AK37:AK100" si="22">_xlfn.IMCOSH(AI37)</f>
        <v>#NUM!</v>
      </c>
      <c r="AL37" s="31" t="e">
        <f t="shared" ref="AL37:AL100" si="23">IMDIV(AK37,AJ37)</f>
        <v>#NUM!</v>
      </c>
      <c r="AM37" s="31">
        <f t="shared" ref="AM37:AM100" si="24">IF(ISERROR(AL37),1,AL37)</f>
        <v>1</v>
      </c>
      <c r="AN37" t="str">
        <f t="shared" ref="AN37:AN100" si="25">IMPRODUCT(IMSQRT(IMPRODUCT(AG37,AH37)),AM37)</f>
        <v>0.000316515562232761-0.000316515562232761i</v>
      </c>
      <c r="AO37" t="s">
        <v>24</v>
      </c>
      <c r="AP37" s="32">
        <f t="shared" ref="AP37:AQ68" si="26">Q37</f>
        <v>10</v>
      </c>
      <c r="AQ37" s="32" t="str">
        <f t="shared" si="26"/>
        <v>0.000040145652383723-0.0200363397895879i</v>
      </c>
      <c r="AR37" s="32" t="str">
        <f t="shared" si="2"/>
        <v>0.003876508115602-0.003876508115602i</v>
      </c>
      <c r="AS37" s="32" t="str">
        <f t="shared" si="3"/>
        <v>0.000316515562232761-0.000316515562232761i</v>
      </c>
      <c r="AT37" t="str">
        <f t="shared" ref="AT37:AT100" si="27">IMSUM(AP37,AQ37,AR37,AS37)</f>
        <v>10.0042331693302-0.0242293634674227i</v>
      </c>
      <c r="AU37" t="s">
        <v>24</v>
      </c>
    </row>
    <row r="38" spans="7:47">
      <c r="G38" s="23"/>
      <c r="H38">
        <f t="shared" ref="H38:H101" si="28">ROUND(H37-H$31,1)</f>
        <v>5.8</v>
      </c>
      <c r="I38">
        <f t="shared" si="4"/>
        <v>630957.34448019415</v>
      </c>
      <c r="J38">
        <f t="shared" si="5"/>
        <v>3964421.9162950045</v>
      </c>
      <c r="K38" s="23"/>
      <c r="L38" t="str">
        <f t="shared" si="6"/>
        <v>10.0047682763676-0.029928848037576i</v>
      </c>
      <c r="M38">
        <f t="shared" si="7"/>
        <v>10.004768276367599</v>
      </c>
      <c r="N38">
        <f t="shared" si="8"/>
        <v>2.9928848037575999E-2</v>
      </c>
      <c r="O38" s="23"/>
      <c r="P38" t="s">
        <v>24</v>
      </c>
      <c r="Q38">
        <f t="shared" si="9"/>
        <v>10</v>
      </c>
      <c r="R38" t="str">
        <f t="shared" si="10"/>
        <v>0.0000636264217691891-0.0252241980917203i</v>
      </c>
      <c r="S38">
        <f t="shared" si="9"/>
        <v>30</v>
      </c>
      <c r="T38" t="str">
        <f t="shared" si="11"/>
        <v>-0.0000012612179292644i</v>
      </c>
      <c r="U38">
        <f t="shared" si="12"/>
        <v>10</v>
      </c>
      <c r="V38" t="str">
        <f t="shared" si="13"/>
        <v>-2.52243585852881E-08i</v>
      </c>
      <c r="W38" t="s">
        <v>24</v>
      </c>
      <c r="X38" s="32">
        <f t="shared" si="0"/>
        <v>30</v>
      </c>
      <c r="Y38" s="32" t="str">
        <f t="shared" si="0"/>
        <v>-0.0000012612179292644i</v>
      </c>
      <c r="Z38" s="31" t="str">
        <f t="shared" si="14"/>
        <v>3448.66144306527+3448.66144306527i</v>
      </c>
      <c r="AA38" s="31" t="e">
        <f t="shared" si="15"/>
        <v>#NUM!</v>
      </c>
      <c r="AB38" s="31" t="e">
        <f t="shared" si="16"/>
        <v>#NUM!</v>
      </c>
      <c r="AC38" s="31" t="e">
        <f t="shared" si="17"/>
        <v>#NUM!</v>
      </c>
      <c r="AD38" s="31">
        <f t="shared" si="18"/>
        <v>1</v>
      </c>
      <c r="AE38" t="str">
        <f t="shared" si="19"/>
        <v>0.00434951364395676-0.00434951364395676i</v>
      </c>
      <c r="AF38" t="s">
        <v>24</v>
      </c>
      <c r="AG38" s="32">
        <f t="shared" si="1"/>
        <v>10</v>
      </c>
      <c r="AH38" s="32" t="str">
        <f t="shared" si="1"/>
        <v>-2.52243585852881E-08i</v>
      </c>
      <c r="AI38" s="31" t="str">
        <f t="shared" si="20"/>
        <v>14079.1013852003+14079.1013852003i</v>
      </c>
      <c r="AJ38" s="31" t="e">
        <f t="shared" si="21"/>
        <v>#NUM!</v>
      </c>
      <c r="AK38" s="31" t="e">
        <f t="shared" si="22"/>
        <v>#NUM!</v>
      </c>
      <c r="AL38" s="31" t="e">
        <f t="shared" si="23"/>
        <v>#NUM!</v>
      </c>
      <c r="AM38" s="31">
        <f t="shared" si="24"/>
        <v>1</v>
      </c>
      <c r="AN38" t="str">
        <f t="shared" si="25"/>
        <v>0.00035513630189892-0.00035513630189892i</v>
      </c>
      <c r="AO38" t="s">
        <v>24</v>
      </c>
      <c r="AP38" s="32">
        <f t="shared" si="26"/>
        <v>10</v>
      </c>
      <c r="AQ38" s="32" t="str">
        <f t="shared" si="26"/>
        <v>0.0000636264217691891-0.0252241980917203i</v>
      </c>
      <c r="AR38" s="32" t="str">
        <f t="shared" si="2"/>
        <v>0.00434951364395676-0.00434951364395676i</v>
      </c>
      <c r="AS38" s="32" t="str">
        <f t="shared" si="3"/>
        <v>0.00035513630189892-0.00035513630189892i</v>
      </c>
      <c r="AT38" t="str">
        <f t="shared" si="27"/>
        <v>10.0047682763676-0.029928848037576i</v>
      </c>
      <c r="AU38" t="s">
        <v>24</v>
      </c>
    </row>
    <row r="39" spans="7:47" ht="1" customHeight="1">
      <c r="G39" s="23"/>
      <c r="H39">
        <f t="shared" si="28"/>
        <v>5.7</v>
      </c>
      <c r="I39">
        <f t="shared" si="4"/>
        <v>501187.23362727347</v>
      </c>
      <c r="J39">
        <f t="shared" si="5"/>
        <v>3149052.2624728675</v>
      </c>
      <c r="K39" s="23"/>
      <c r="L39" t="str">
        <f t="shared" si="6"/>
        <v>10.0053795447677-0.0370339698539323i</v>
      </c>
      <c r="M39">
        <f t="shared" si="7"/>
        <v>10.005379544767701</v>
      </c>
      <c r="N39">
        <f t="shared" si="8"/>
        <v>3.70339698539323E-2</v>
      </c>
      <c r="O39" s="23"/>
      <c r="P39" t="s">
        <v>24</v>
      </c>
      <c r="Q39">
        <f t="shared" si="9"/>
        <v>10</v>
      </c>
      <c r="R39" t="str">
        <f t="shared" si="10"/>
        <v>0.000100840707447373-0.0317552657936515i</v>
      </c>
      <c r="S39">
        <f t="shared" si="9"/>
        <v>30</v>
      </c>
      <c r="T39" t="str">
        <f t="shared" si="11"/>
        <v>-1.58777930096137E-06i</v>
      </c>
      <c r="U39">
        <f t="shared" si="12"/>
        <v>10</v>
      </c>
      <c r="V39" t="str">
        <f t="shared" si="13"/>
        <v>-3.17555860192275E-08i</v>
      </c>
      <c r="W39" t="s">
        <v>24</v>
      </c>
      <c r="X39" s="32">
        <f t="shared" si="0"/>
        <v>30</v>
      </c>
      <c r="Y39" s="32" t="str">
        <f t="shared" si="0"/>
        <v>-1.58777930096137E-06i</v>
      </c>
      <c r="Z39" s="31" t="str">
        <f t="shared" si="14"/>
        <v>3073.6227464376+3073.6227464376i</v>
      </c>
      <c r="AA39" s="31" t="e">
        <f t="shared" si="15"/>
        <v>#NUM!</v>
      </c>
      <c r="AB39" s="31" t="e">
        <f t="shared" si="16"/>
        <v>#NUM!</v>
      </c>
      <c r="AC39" s="31" t="e">
        <f t="shared" si="17"/>
        <v>#NUM!</v>
      </c>
      <c r="AD39" s="31">
        <f t="shared" si="18"/>
        <v>1</v>
      </c>
      <c r="AE39" t="str">
        <f t="shared" si="19"/>
        <v>0.00488023457575766-0.00488023457575766i</v>
      </c>
      <c r="AF39" t="s">
        <v>24</v>
      </c>
      <c r="AG39" s="32">
        <f t="shared" si="1"/>
        <v>10</v>
      </c>
      <c r="AH39" s="32" t="str">
        <f t="shared" si="1"/>
        <v>-3.17555860192275E-08i</v>
      </c>
      <c r="AI39" s="31" t="str">
        <f t="shared" si="20"/>
        <v>12548.0123176399+12548.0123176399i</v>
      </c>
      <c r="AJ39" s="31" t="e">
        <f t="shared" si="21"/>
        <v>#NUM!</v>
      </c>
      <c r="AK39" s="31" t="e">
        <f t="shared" si="22"/>
        <v>#NUM!</v>
      </c>
      <c r="AL39" s="31" t="e">
        <f t="shared" si="23"/>
        <v>#NUM!</v>
      </c>
      <c r="AM39" s="31">
        <f t="shared" si="24"/>
        <v>1</v>
      </c>
      <c r="AN39" t="str">
        <f t="shared" si="25"/>
        <v>0.000398469484523141-0.000398469484523141i</v>
      </c>
      <c r="AO39" t="s">
        <v>24</v>
      </c>
      <c r="AP39" s="32">
        <f t="shared" si="26"/>
        <v>10</v>
      </c>
      <c r="AQ39" s="32" t="str">
        <f t="shared" si="26"/>
        <v>0.000100840707447373-0.0317552657936515i</v>
      </c>
      <c r="AR39" s="32" t="str">
        <f t="shared" si="2"/>
        <v>0.00488023457575766-0.00488023457575766i</v>
      </c>
      <c r="AS39" s="32" t="str">
        <f t="shared" si="3"/>
        <v>0.000398469484523141-0.000398469484523141i</v>
      </c>
      <c r="AT39" t="str">
        <f t="shared" si="27"/>
        <v>10.0053795447677-0.0370339698539323i</v>
      </c>
      <c r="AU39" t="s">
        <v>24</v>
      </c>
    </row>
    <row r="40" spans="7:47" ht="1" customHeight="1">
      <c r="G40" s="23"/>
      <c r="H40">
        <f t="shared" si="28"/>
        <v>5.6</v>
      </c>
      <c r="I40">
        <f t="shared" si="4"/>
        <v>398107.17055349716</v>
      </c>
      <c r="J40">
        <f t="shared" si="5"/>
        <v>2501381.124704571</v>
      </c>
      <c r="K40" s="23"/>
      <c r="L40" t="str">
        <f t="shared" si="6"/>
        <v>10.0060826241785-0.0459000786461994i</v>
      </c>
      <c r="M40">
        <f t="shared" si="7"/>
        <v>10.0060826241785</v>
      </c>
      <c r="N40">
        <f t="shared" si="8"/>
        <v>4.5900078646199403E-2</v>
      </c>
      <c r="O40" s="23"/>
      <c r="P40" t="s">
        <v>24</v>
      </c>
      <c r="Q40">
        <f t="shared" si="9"/>
        <v>10</v>
      </c>
      <c r="R40" t="str">
        <f t="shared" si="10"/>
        <v>0.000159820808116505-0.0399772752757656i</v>
      </c>
      <c r="S40">
        <f t="shared" si="9"/>
        <v>30</v>
      </c>
      <c r="T40" t="str">
        <f t="shared" si="11"/>
        <v>-1.99889571030106E-06i</v>
      </c>
      <c r="U40">
        <f t="shared" si="12"/>
        <v>10</v>
      </c>
      <c r="V40" t="str">
        <f t="shared" si="13"/>
        <v>-3.99779142060211E-08i</v>
      </c>
      <c r="W40" t="s">
        <v>24</v>
      </c>
      <c r="X40" s="32">
        <f t="shared" si="0"/>
        <v>30</v>
      </c>
      <c r="Y40" s="32" t="str">
        <f t="shared" si="0"/>
        <v>-1.99889571030106E-06i</v>
      </c>
      <c r="Z40" s="31" t="str">
        <f t="shared" si="14"/>
        <v>2739.36915623172+2739.36915623172i</v>
      </c>
      <c r="AA40" s="31" t="e">
        <f t="shared" si="15"/>
        <v>#NUM!</v>
      </c>
      <c r="AB40" s="31" t="e">
        <f t="shared" si="16"/>
        <v>#NUM!</v>
      </c>
      <c r="AC40" s="31" t="e">
        <f t="shared" si="17"/>
        <v>#NUM!</v>
      </c>
      <c r="AD40" s="31">
        <f t="shared" si="18"/>
        <v>1</v>
      </c>
      <c r="AE40" t="str">
        <f t="shared" si="19"/>
        <v>0.00547571325532263-0.00547571325532263i</v>
      </c>
      <c r="AF40" t="s">
        <v>24</v>
      </c>
      <c r="AG40" s="32">
        <f t="shared" si="1"/>
        <v>10</v>
      </c>
      <c r="AH40" s="32" t="str">
        <f t="shared" si="1"/>
        <v>-3.99779142060211E-08i</v>
      </c>
      <c r="AI40" s="31" t="str">
        <f t="shared" si="20"/>
        <v>11183.4277498104+11183.4277498104i</v>
      </c>
      <c r="AJ40" s="31" t="e">
        <f t="shared" si="21"/>
        <v>#NUM!</v>
      </c>
      <c r="AK40" s="31" t="e">
        <f t="shared" si="22"/>
        <v>#NUM!</v>
      </c>
      <c r="AL40" s="31" t="e">
        <f t="shared" si="23"/>
        <v>#NUM!</v>
      </c>
      <c r="AM40" s="31">
        <f t="shared" si="24"/>
        <v>1</v>
      </c>
      <c r="AN40" t="str">
        <f t="shared" si="25"/>
        <v>0.000447090115111155-0.000447090115111155i</v>
      </c>
      <c r="AO40" t="s">
        <v>24</v>
      </c>
      <c r="AP40" s="32">
        <f t="shared" si="26"/>
        <v>10</v>
      </c>
      <c r="AQ40" s="32" t="str">
        <f t="shared" si="26"/>
        <v>0.000159820808116505-0.0399772752757656i</v>
      </c>
      <c r="AR40" s="32" t="str">
        <f t="shared" si="2"/>
        <v>0.00547571325532263-0.00547571325532263i</v>
      </c>
      <c r="AS40" s="32" t="str">
        <f t="shared" si="3"/>
        <v>0.000447090115111155-0.000447090115111155i</v>
      </c>
      <c r="AT40" t="str">
        <f t="shared" si="27"/>
        <v>10.0060826241785-0.0459000786461994i</v>
      </c>
      <c r="AU40" t="s">
        <v>24</v>
      </c>
    </row>
    <row r="41" spans="7:47" ht="1" customHeight="1">
      <c r="G41" s="23"/>
      <c r="H41">
        <f t="shared" si="28"/>
        <v>5.5</v>
      </c>
      <c r="I41">
        <f t="shared" si="4"/>
        <v>316227.7660168382</v>
      </c>
      <c r="J41">
        <f t="shared" si="5"/>
        <v>1986917.6531592219</v>
      </c>
      <c r="K41" s="23"/>
      <c r="L41" t="str">
        <f t="shared" si="6"/>
        <v>10.0068987912259-0.0569734319657717i</v>
      </c>
      <c r="M41">
        <f t="shared" si="7"/>
        <v>10.0068987912259</v>
      </c>
      <c r="N41">
        <f t="shared" si="8"/>
        <v>5.6973431965771697E-2</v>
      </c>
      <c r="O41" s="23"/>
      <c r="P41" t="s">
        <v>24</v>
      </c>
      <c r="Q41">
        <f t="shared" si="9"/>
        <v>10</v>
      </c>
      <c r="R41" t="str">
        <f t="shared" si="10"/>
        <v>0.000253296543029456-0.0503279372829431i</v>
      </c>
      <c r="S41">
        <f t="shared" si="9"/>
        <v>30</v>
      </c>
      <c r="T41" t="str">
        <f t="shared" si="11"/>
        <v>-2.51646060522435E-06i</v>
      </c>
      <c r="U41">
        <f t="shared" si="12"/>
        <v>10</v>
      </c>
      <c r="V41" t="str">
        <f t="shared" si="13"/>
        <v>-5.0329212104487E-08i</v>
      </c>
      <c r="W41" t="s">
        <v>24</v>
      </c>
      <c r="X41" s="32">
        <f t="shared" si="0"/>
        <v>30</v>
      </c>
      <c r="Y41" s="32" t="str">
        <f t="shared" si="0"/>
        <v>-2.51646060522435E-06i</v>
      </c>
      <c r="Z41" s="31" t="str">
        <f t="shared" si="14"/>
        <v>2441.46533038617+2441.46533038617i</v>
      </c>
      <c r="AA41" s="31" t="e">
        <f t="shared" si="15"/>
        <v>#NUM!</v>
      </c>
      <c r="AB41" s="31" t="e">
        <f t="shared" si="16"/>
        <v>#NUM!</v>
      </c>
      <c r="AC41" s="31" t="e">
        <f t="shared" si="17"/>
        <v>#NUM!</v>
      </c>
      <c r="AD41" s="31">
        <f t="shared" si="18"/>
        <v>1</v>
      </c>
      <c r="AE41" t="str">
        <f t="shared" si="19"/>
        <v>0.00614385132293786-0.00614385132293786i</v>
      </c>
      <c r="AF41" t="s">
        <v>24</v>
      </c>
      <c r="AG41" s="32">
        <f t="shared" si="1"/>
        <v>10</v>
      </c>
      <c r="AH41" s="32" t="str">
        <f t="shared" si="1"/>
        <v>-5.0329212104487E-08i</v>
      </c>
      <c r="AI41" s="31" t="str">
        <f t="shared" si="20"/>
        <v>9967.24047356945+9967.24047356945i</v>
      </c>
      <c r="AJ41" s="31" t="e">
        <f t="shared" si="21"/>
        <v>#NUM!</v>
      </c>
      <c r="AK41" s="31" t="e">
        <f t="shared" si="22"/>
        <v>#NUM!</v>
      </c>
      <c r="AL41" s="31" t="e">
        <f t="shared" si="23"/>
        <v>#NUM!</v>
      </c>
      <c r="AM41" s="31">
        <f t="shared" si="24"/>
        <v>1</v>
      </c>
      <c r="AN41" t="str">
        <f t="shared" si="25"/>
        <v>0.000501643359890705-0.000501643359890705i</v>
      </c>
      <c r="AO41" t="s">
        <v>24</v>
      </c>
      <c r="AP41" s="32">
        <f t="shared" si="26"/>
        <v>10</v>
      </c>
      <c r="AQ41" s="32" t="str">
        <f t="shared" si="26"/>
        <v>0.000253296543029456-0.0503279372829431i</v>
      </c>
      <c r="AR41" s="32" t="str">
        <f t="shared" si="2"/>
        <v>0.00614385132293786-0.00614385132293786i</v>
      </c>
      <c r="AS41" s="32" t="str">
        <f t="shared" si="3"/>
        <v>0.000501643359890705-0.000501643359890705i</v>
      </c>
      <c r="AT41" t="str">
        <f t="shared" si="27"/>
        <v>10.0068987912259-0.0569734319657717i</v>
      </c>
      <c r="AU41" t="s">
        <v>24</v>
      </c>
    </row>
    <row r="42" spans="7:47" ht="1" customHeight="1">
      <c r="G42" s="23"/>
      <c r="H42">
        <f t="shared" si="28"/>
        <v>5.4</v>
      </c>
      <c r="I42">
        <f t="shared" si="4"/>
        <v>251188.64315095844</v>
      </c>
      <c r="J42">
        <f t="shared" si="5"/>
        <v>1578264.7919764782</v>
      </c>
      <c r="K42" s="23"/>
      <c r="L42" t="str">
        <f t="shared" si="6"/>
        <v>10.0078578096914-0.0708145481803147i</v>
      </c>
      <c r="M42">
        <f t="shared" si="7"/>
        <v>10.0078578096914</v>
      </c>
      <c r="N42">
        <f t="shared" si="8"/>
        <v>7.0814548180314699E-2</v>
      </c>
      <c r="O42" s="23"/>
      <c r="P42" t="s">
        <v>24</v>
      </c>
      <c r="Q42">
        <f t="shared" si="9"/>
        <v>10</v>
      </c>
      <c r="R42" t="str">
        <f t="shared" si="10"/>
        <v>0.000401442019300648-0.0633581805082155i</v>
      </c>
      <c r="S42">
        <f t="shared" si="9"/>
        <v>30</v>
      </c>
      <c r="T42" t="str">
        <f t="shared" si="11"/>
        <v>-3.16803620369586E-06i</v>
      </c>
      <c r="U42">
        <f t="shared" si="12"/>
        <v>10</v>
      </c>
      <c r="V42" t="str">
        <f t="shared" si="13"/>
        <v>-6.33607240739172E-08i</v>
      </c>
      <c r="W42" t="s">
        <v>24</v>
      </c>
      <c r="X42" s="32">
        <f t="shared" si="0"/>
        <v>30</v>
      </c>
      <c r="Y42" s="32" t="str">
        <f t="shared" si="0"/>
        <v>-3.16803620369586E-06i</v>
      </c>
      <c r="Z42" s="31" t="str">
        <f t="shared" si="14"/>
        <v>2175.95826612769+2175.95826612769i</v>
      </c>
      <c r="AA42" s="31" t="e">
        <f t="shared" si="15"/>
        <v>#NUM!</v>
      </c>
      <c r="AB42" s="31" t="e">
        <f t="shared" si="16"/>
        <v>#NUM!</v>
      </c>
      <c r="AC42" s="31" t="e">
        <f t="shared" si="17"/>
        <v>#NUM!</v>
      </c>
      <c r="AD42" s="31">
        <f t="shared" si="18"/>
        <v>1</v>
      </c>
      <c r="AE42" t="str">
        <f t="shared" si="19"/>
        <v>0.0068935145648238-0.0068935145648238i</v>
      </c>
      <c r="AF42" t="s">
        <v>24</v>
      </c>
      <c r="AG42" s="32">
        <f t="shared" si="1"/>
        <v>10</v>
      </c>
      <c r="AH42" s="32" t="str">
        <f t="shared" si="1"/>
        <v>-6.33607240739172E-08i</v>
      </c>
      <c r="AI42" s="31" t="str">
        <f t="shared" si="20"/>
        <v>8883.31242267343+8883.31242267342i</v>
      </c>
      <c r="AJ42" s="31" t="e">
        <f t="shared" si="21"/>
        <v>#NUM!</v>
      </c>
      <c r="AK42" s="31" t="e">
        <f t="shared" si="22"/>
        <v>#NUM!</v>
      </c>
      <c r="AL42" s="31" t="e">
        <f t="shared" si="23"/>
        <v>#NUM!</v>
      </c>
      <c r="AM42" s="31">
        <f t="shared" si="24"/>
        <v>1</v>
      </c>
      <c r="AN42" t="str">
        <f t="shared" si="25"/>
        <v>0.000562853107275412-0.000562853107275412i</v>
      </c>
      <c r="AO42" t="s">
        <v>24</v>
      </c>
      <c r="AP42" s="32">
        <f t="shared" si="26"/>
        <v>10</v>
      </c>
      <c r="AQ42" s="32" t="str">
        <f t="shared" si="26"/>
        <v>0.000401442019300648-0.0633581805082155i</v>
      </c>
      <c r="AR42" s="32" t="str">
        <f t="shared" si="2"/>
        <v>0.0068935145648238-0.0068935145648238i</v>
      </c>
      <c r="AS42" s="32" t="str">
        <f t="shared" si="3"/>
        <v>0.000562853107275412-0.000562853107275412i</v>
      </c>
      <c r="AT42" t="str">
        <f t="shared" si="27"/>
        <v>10.0078578096914-0.0708145481803147i</v>
      </c>
      <c r="AU42" t="s">
        <v>24</v>
      </c>
    </row>
    <row r="43" spans="7:47" ht="1" customHeight="1">
      <c r="G43" s="23"/>
      <c r="H43">
        <f t="shared" si="28"/>
        <v>5.3</v>
      </c>
      <c r="I43">
        <f t="shared" si="4"/>
        <v>199526.23149688813</v>
      </c>
      <c r="J43">
        <f t="shared" si="5"/>
        <v>1253660.2861381602</v>
      </c>
      <c r="K43" s="23"/>
      <c r="L43" t="str">
        <f t="shared" si="6"/>
        <v>10.009002409915-0.0881275328148591i</v>
      </c>
      <c r="M43">
        <f t="shared" si="7"/>
        <v>10.009002409915</v>
      </c>
      <c r="N43">
        <f t="shared" si="8"/>
        <v>8.8127532814859105E-2</v>
      </c>
      <c r="O43" s="23"/>
      <c r="P43" t="s">
        <v>24</v>
      </c>
      <c r="Q43">
        <f t="shared" si="9"/>
        <v>10</v>
      </c>
      <c r="R43" t="str">
        <f t="shared" si="10"/>
        <v>0.000636227784884246-0.0797613506847032i</v>
      </c>
      <c r="S43">
        <f t="shared" si="9"/>
        <v>30</v>
      </c>
      <c r="T43" t="str">
        <f t="shared" si="11"/>
        <v>-3.98832128231665E-06i</v>
      </c>
      <c r="U43">
        <f t="shared" si="12"/>
        <v>10</v>
      </c>
      <c r="V43" t="str">
        <f t="shared" si="13"/>
        <v>-7.97664256463329E-08i</v>
      </c>
      <c r="W43" t="s">
        <v>24</v>
      </c>
      <c r="X43" s="32">
        <f t="shared" si="0"/>
        <v>30</v>
      </c>
      <c r="Y43" s="32" t="str">
        <f t="shared" si="0"/>
        <v>-3.98832128231665E-06i</v>
      </c>
      <c r="Z43" s="31" t="str">
        <f t="shared" si="14"/>
        <v>1939.32484602618+1939.32484602618i</v>
      </c>
      <c r="AA43" s="31" t="e">
        <f t="shared" si="15"/>
        <v>#NUM!</v>
      </c>
      <c r="AB43" s="31" t="e">
        <f t="shared" si="16"/>
        <v>#NUM!</v>
      </c>
      <c r="AC43" s="31" t="e">
        <f t="shared" si="17"/>
        <v>#NUM!</v>
      </c>
      <c r="AD43" s="31">
        <f t="shared" si="18"/>
        <v>1</v>
      </c>
      <c r="AE43" t="str">
        <f t="shared" si="19"/>
        <v>0.00773465055673167-0.00773465055673167i</v>
      </c>
      <c r="AF43" t="s">
        <v>24</v>
      </c>
      <c r="AG43" s="32">
        <f t="shared" si="1"/>
        <v>10</v>
      </c>
      <c r="AH43" s="32" t="str">
        <f t="shared" si="1"/>
        <v>-7.97664256463329E-08i</v>
      </c>
      <c r="AI43" s="31" t="str">
        <f t="shared" si="20"/>
        <v>7917.26053044284+7917.26053044284i</v>
      </c>
      <c r="AJ43" s="31" t="e">
        <f t="shared" si="21"/>
        <v>#NUM!</v>
      </c>
      <c r="AK43" s="31" t="e">
        <f t="shared" si="22"/>
        <v>#NUM!</v>
      </c>
      <c r="AL43" s="31" t="e">
        <f t="shared" si="23"/>
        <v>#NUM!</v>
      </c>
      <c r="AM43" s="31">
        <f t="shared" si="24"/>
        <v>1</v>
      </c>
      <c r="AN43" t="str">
        <f t="shared" si="25"/>
        <v>0.000631531573424215-0.000631531573424215i</v>
      </c>
      <c r="AO43" t="s">
        <v>24</v>
      </c>
      <c r="AP43" s="32">
        <f t="shared" si="26"/>
        <v>10</v>
      </c>
      <c r="AQ43" s="32" t="str">
        <f t="shared" si="26"/>
        <v>0.000636227784884246-0.0797613506847032i</v>
      </c>
      <c r="AR43" s="32" t="str">
        <f t="shared" si="2"/>
        <v>0.00773465055673167-0.00773465055673167i</v>
      </c>
      <c r="AS43" s="32" t="str">
        <f t="shared" si="3"/>
        <v>0.000631531573424215-0.000631531573424215i</v>
      </c>
      <c r="AT43" t="str">
        <f t="shared" si="27"/>
        <v>10.009002409915-0.0881275328148591i</v>
      </c>
      <c r="AU43" t="s">
        <v>24</v>
      </c>
    </row>
    <row r="44" spans="7:47" ht="1" customHeight="1">
      <c r="G44" s="23"/>
      <c r="H44">
        <f t="shared" si="28"/>
        <v>5.2</v>
      </c>
      <c r="I44">
        <f t="shared" si="4"/>
        <v>158489.31924611164</v>
      </c>
      <c r="J44">
        <f t="shared" si="5"/>
        <v>995817.76203206345</v>
      </c>
      <c r="K44" s="23"/>
      <c r="L44" t="str">
        <f t="shared" si="6"/>
        <v>10.0103953263052-0.10979686549335i</v>
      </c>
      <c r="M44">
        <f t="shared" si="7"/>
        <v>10.010395326305201</v>
      </c>
      <c r="N44">
        <f t="shared" si="8"/>
        <v>0.10979686549334999</v>
      </c>
      <c r="O44" s="23"/>
      <c r="P44" t="s">
        <v>24</v>
      </c>
      <c r="Q44">
        <f t="shared" si="9"/>
        <v>10</v>
      </c>
      <c r="R44" t="str">
        <f t="shared" si="10"/>
        <v>0.00100831556314449-0.100409854751264i</v>
      </c>
      <c r="S44">
        <f t="shared" si="9"/>
        <v>30</v>
      </c>
      <c r="T44" t="str">
        <f t="shared" si="11"/>
        <v>-5.02099901270792E-06i</v>
      </c>
      <c r="U44">
        <f t="shared" si="12"/>
        <v>10</v>
      </c>
      <c r="V44" t="str">
        <f t="shared" si="13"/>
        <v>-1.00419980254158E-07i</v>
      </c>
      <c r="W44" t="s">
        <v>24</v>
      </c>
      <c r="X44" s="32">
        <f t="shared" si="0"/>
        <v>30</v>
      </c>
      <c r="Y44" s="32" t="str">
        <f t="shared" si="0"/>
        <v>-5.02099901270792E-06i</v>
      </c>
      <c r="Z44" s="31" t="str">
        <f t="shared" si="14"/>
        <v>1728.42508836692+1728.42508836692i</v>
      </c>
      <c r="AA44" s="31" t="e">
        <f t="shared" si="15"/>
        <v>#NUM!</v>
      </c>
      <c r="AB44" s="31" t="e">
        <f t="shared" si="16"/>
        <v>#NUM!</v>
      </c>
      <c r="AC44" s="31" t="e">
        <f t="shared" si="17"/>
        <v>#NUM!</v>
      </c>
      <c r="AD44" s="31">
        <f t="shared" si="18"/>
        <v>1</v>
      </c>
      <c r="AE44" t="str">
        <f t="shared" si="19"/>
        <v>0.00867842066222991-0.00867842066222991i</v>
      </c>
      <c r="AF44" t="s">
        <v>24</v>
      </c>
      <c r="AG44" s="32">
        <f t="shared" si="1"/>
        <v>10</v>
      </c>
      <c r="AH44" s="32" t="str">
        <f t="shared" si="1"/>
        <v>-1.00419980254158E-07i</v>
      </c>
      <c r="AI44" s="31" t="str">
        <f t="shared" si="20"/>
        <v>7056.26587520647+7056.26587520647i</v>
      </c>
      <c r="AJ44" s="31" t="e">
        <f t="shared" si="21"/>
        <v>#NUM!</v>
      </c>
      <c r="AK44" s="31" t="e">
        <f t="shared" si="22"/>
        <v>#NUM!</v>
      </c>
      <c r="AL44" s="31" t="e">
        <f t="shared" si="23"/>
        <v>#NUM!</v>
      </c>
      <c r="AM44" s="31">
        <f t="shared" si="24"/>
        <v>1</v>
      </c>
      <c r="AN44" t="str">
        <f t="shared" si="25"/>
        <v>0.000708590079856323-0.000708590079856323i</v>
      </c>
      <c r="AO44" t="s">
        <v>24</v>
      </c>
      <c r="AP44" s="32">
        <f t="shared" si="26"/>
        <v>10</v>
      </c>
      <c r="AQ44" s="32" t="str">
        <f t="shared" si="26"/>
        <v>0.00100831556314449-0.100409854751264i</v>
      </c>
      <c r="AR44" s="32" t="str">
        <f t="shared" si="2"/>
        <v>0.00867842066222991-0.00867842066222991i</v>
      </c>
      <c r="AS44" s="32" t="str">
        <f t="shared" si="3"/>
        <v>0.000708590079856323-0.000708590079856323i</v>
      </c>
      <c r="AT44" t="str">
        <f t="shared" si="27"/>
        <v>10.0103953263052-0.10979686549335i</v>
      </c>
      <c r="AU44" t="s">
        <v>24</v>
      </c>
    </row>
    <row r="45" spans="7:47" ht="1" customHeight="1">
      <c r="G45" s="23"/>
      <c r="H45">
        <f t="shared" si="28"/>
        <v>5.0999999999999996</v>
      </c>
      <c r="I45">
        <f t="shared" si="4"/>
        <v>125892.54117941685</v>
      </c>
      <c r="J45">
        <f t="shared" si="5"/>
        <v>791006.16502201289</v>
      </c>
      <c r="K45" s="23"/>
      <c r="L45" t="str">
        <f t="shared" si="6"/>
        <v>10.0121303775134-0.136933462434254i</v>
      </c>
      <c r="M45">
        <f t="shared" si="7"/>
        <v>10.012130377513399</v>
      </c>
      <c r="N45">
        <f t="shared" si="8"/>
        <v>0.136933462434254</v>
      </c>
      <c r="O45" s="23"/>
      <c r="P45" t="s">
        <v>24</v>
      </c>
      <c r="Q45">
        <f t="shared" si="9"/>
        <v>10</v>
      </c>
      <c r="R45" t="str">
        <f t="shared" si="10"/>
        <v>0.00159797823001018-0.126401063150902i</v>
      </c>
      <c r="S45">
        <f t="shared" si="9"/>
        <v>30</v>
      </c>
      <c r="T45" t="str">
        <f t="shared" si="11"/>
        <v>-6.32106324969143E-06i</v>
      </c>
      <c r="U45">
        <f t="shared" si="12"/>
        <v>10</v>
      </c>
      <c r="V45" t="str">
        <f t="shared" si="13"/>
        <v>-1.26421264993829E-07i</v>
      </c>
      <c r="W45" t="s">
        <v>24</v>
      </c>
      <c r="X45" s="32">
        <f t="shared" si="0"/>
        <v>30</v>
      </c>
      <c r="Y45" s="32" t="str">
        <f t="shared" si="0"/>
        <v>-6.32106324969143E-06i</v>
      </c>
      <c r="Z45" s="31" t="str">
        <f t="shared" si="14"/>
        <v>1540.46048150092+1540.46048150092i</v>
      </c>
      <c r="AA45" s="31" t="e">
        <f t="shared" si="15"/>
        <v>#NUM!</v>
      </c>
      <c r="AB45" s="31" t="e">
        <f t="shared" si="16"/>
        <v>#NUM!</v>
      </c>
      <c r="AC45" s="31" t="e">
        <f t="shared" si="17"/>
        <v>#NUM!</v>
      </c>
      <c r="AD45" s="31">
        <f t="shared" si="18"/>
        <v>1</v>
      </c>
      <c r="AE45" t="str">
        <f t="shared" si="19"/>
        <v>0.00973734813721742-0.00973734813721742i</v>
      </c>
      <c r="AF45" t="s">
        <v>24</v>
      </c>
      <c r="AG45" s="32">
        <f t="shared" si="1"/>
        <v>10</v>
      </c>
      <c r="AH45" s="32" t="str">
        <f t="shared" si="1"/>
        <v>-1.26421264993829E-07i</v>
      </c>
      <c r="AI45" s="31" t="str">
        <f t="shared" si="20"/>
        <v>6288.90358099888+6288.90358099888i</v>
      </c>
      <c r="AJ45" s="31" t="e">
        <f t="shared" si="21"/>
        <v>#NUM!</v>
      </c>
      <c r="AK45" s="31" t="e">
        <f t="shared" si="22"/>
        <v>#NUM!</v>
      </c>
      <c r="AL45" s="31" t="e">
        <f t="shared" si="23"/>
        <v>#NUM!</v>
      </c>
      <c r="AM45" s="31">
        <f t="shared" si="24"/>
        <v>1</v>
      </c>
      <c r="AN45" t="str">
        <f t="shared" si="25"/>
        <v>0.000795051146134099-0.000795051146134099i</v>
      </c>
      <c r="AO45" t="s">
        <v>24</v>
      </c>
      <c r="AP45" s="32">
        <f t="shared" si="26"/>
        <v>10</v>
      </c>
      <c r="AQ45" s="32" t="str">
        <f t="shared" si="26"/>
        <v>0.00159797823001018-0.126401063150902i</v>
      </c>
      <c r="AR45" s="32" t="str">
        <f t="shared" si="2"/>
        <v>0.00973734813721742-0.00973734813721742i</v>
      </c>
      <c r="AS45" s="32" t="str">
        <f t="shared" si="3"/>
        <v>0.000795051146134099-0.000795051146134099i</v>
      </c>
      <c r="AT45" t="str">
        <f t="shared" si="27"/>
        <v>10.0121303775134-0.136933462434254i</v>
      </c>
      <c r="AU45" t="s">
        <v>24</v>
      </c>
    </row>
    <row r="46" spans="7:47" ht="1" customHeight="1">
      <c r="G46" s="23"/>
      <c r="H46">
        <f t="shared" si="28"/>
        <v>5</v>
      </c>
      <c r="I46">
        <f t="shared" si="4"/>
        <v>100000</v>
      </c>
      <c r="J46">
        <f t="shared" si="5"/>
        <v>628318.53071795858</v>
      </c>
      <c r="K46" s="23"/>
      <c r="L46" t="str">
        <f t="shared" si="6"/>
        <v>10.0143499344936-0.170932185247026i</v>
      </c>
      <c r="M46">
        <f t="shared" si="7"/>
        <v>10.0143499344936</v>
      </c>
      <c r="N46">
        <f t="shared" si="8"/>
        <v>0.170932185247026</v>
      </c>
      <c r="O46" s="23"/>
      <c r="P46" t="s">
        <v>24</v>
      </c>
      <c r="Q46">
        <f t="shared" si="9"/>
        <v>10</v>
      </c>
      <c r="R46" t="str">
        <f t="shared" si="10"/>
        <v>0.0025323881296516-0.159114638883029i</v>
      </c>
      <c r="S46">
        <f t="shared" si="9"/>
        <v>30</v>
      </c>
      <c r="T46" t="str">
        <f t="shared" si="11"/>
        <v>-7.95774715459477E-06i</v>
      </c>
      <c r="U46">
        <f t="shared" si="12"/>
        <v>10</v>
      </c>
      <c r="V46" t="str">
        <f t="shared" si="13"/>
        <v>-1.59154943091895E-07i</v>
      </c>
      <c r="W46" t="s">
        <v>24</v>
      </c>
      <c r="X46" s="32">
        <f t="shared" si="0"/>
        <v>30</v>
      </c>
      <c r="Y46" s="32" t="str">
        <f t="shared" si="0"/>
        <v>-7.95774715459477E-06i</v>
      </c>
      <c r="Z46" s="31" t="str">
        <f t="shared" si="14"/>
        <v>1372.93684929565+1372.93684929565i</v>
      </c>
      <c r="AA46" s="31" t="e">
        <f t="shared" si="15"/>
        <v>#NUM!</v>
      </c>
      <c r="AB46" s="31" t="e">
        <f t="shared" si="16"/>
        <v>#NUM!</v>
      </c>
      <c r="AC46" s="31" t="e">
        <f t="shared" si="17"/>
        <v>#NUM!</v>
      </c>
      <c r="AD46" s="31">
        <f t="shared" si="18"/>
        <v>1</v>
      </c>
      <c r="AE46" t="str">
        <f t="shared" si="19"/>
        <v>0.0109254843059208-0.0109254843059208i</v>
      </c>
      <c r="AF46" t="s">
        <v>24</v>
      </c>
      <c r="AG46" s="32">
        <f t="shared" si="1"/>
        <v>10</v>
      </c>
      <c r="AH46" s="32" t="str">
        <f t="shared" si="1"/>
        <v>-1.59154943091895E-07i</v>
      </c>
      <c r="AI46" s="31" t="str">
        <f t="shared" si="20"/>
        <v>5604.99121639794+5604.99121639793i</v>
      </c>
      <c r="AJ46" s="31" t="e">
        <f t="shared" si="21"/>
        <v>#NUM!</v>
      </c>
      <c r="AK46" s="31" t="e">
        <f t="shared" si="22"/>
        <v>#NUM!</v>
      </c>
      <c r="AL46" s="31" t="e">
        <f t="shared" si="23"/>
        <v>#NUM!</v>
      </c>
      <c r="AM46" s="31">
        <f t="shared" si="24"/>
        <v>1</v>
      </c>
      <c r="AN46" t="str">
        <f t="shared" si="25"/>
        <v>0.000892062058076385-0.000892062058076385i</v>
      </c>
      <c r="AO46" t="s">
        <v>24</v>
      </c>
      <c r="AP46" s="32">
        <f t="shared" si="26"/>
        <v>10</v>
      </c>
      <c r="AQ46" s="32" t="str">
        <f t="shared" si="26"/>
        <v>0.0025323881296516-0.159114638883029i</v>
      </c>
      <c r="AR46" s="32" t="str">
        <f t="shared" si="2"/>
        <v>0.0109254843059208-0.0109254843059208i</v>
      </c>
      <c r="AS46" s="32" t="str">
        <f t="shared" si="3"/>
        <v>0.000892062058076385-0.000892062058076385i</v>
      </c>
      <c r="AT46" t="str">
        <f t="shared" si="27"/>
        <v>10.0143499344936-0.170932185247026i</v>
      </c>
      <c r="AU46" t="s">
        <v>24</v>
      </c>
    </row>
    <row r="47" spans="7:47" ht="1" customHeight="1">
      <c r="G47" s="23"/>
      <c r="H47">
        <f t="shared" si="28"/>
        <v>4.9000000000000004</v>
      </c>
      <c r="I47">
        <f t="shared" si="4"/>
        <v>79432.823472428237</v>
      </c>
      <c r="J47">
        <f t="shared" si="5"/>
        <v>499091.14934975083</v>
      </c>
      <c r="K47" s="23"/>
      <c r="L47" t="str">
        <f t="shared" si="6"/>
        <v>10.0172724754206-0.213543301816413i</v>
      </c>
      <c r="M47">
        <f t="shared" si="7"/>
        <v>10.017272475420601</v>
      </c>
      <c r="N47">
        <f t="shared" si="8"/>
        <v>0.21354330181641301</v>
      </c>
      <c r="O47" s="23"/>
      <c r="P47" t="s">
        <v>24</v>
      </c>
      <c r="Q47">
        <f t="shared" si="9"/>
        <v>10</v>
      </c>
      <c r="R47" t="str">
        <f t="shared" si="10"/>
        <v>0.00401297031559029-0.200283796711439i</v>
      </c>
      <c r="S47">
        <f t="shared" si="9"/>
        <v>30</v>
      </c>
      <c r="T47" t="str">
        <f t="shared" si="11"/>
        <v>-0.0000100182101135521i</v>
      </c>
      <c r="U47">
        <f t="shared" si="12"/>
        <v>10</v>
      </c>
      <c r="V47" t="str">
        <f t="shared" si="13"/>
        <v>-2.00364202271041E-07i</v>
      </c>
      <c r="W47" t="s">
        <v>24</v>
      </c>
      <c r="X47" s="32">
        <f t="shared" si="0"/>
        <v>30</v>
      </c>
      <c r="Y47" s="32" t="str">
        <f t="shared" si="0"/>
        <v>-0.0000100182101135521i</v>
      </c>
      <c r="Z47" s="31" t="str">
        <f t="shared" si="14"/>
        <v>1223.63125493314+1223.63125493314i</v>
      </c>
      <c r="AA47" s="31" t="e">
        <f t="shared" si="15"/>
        <v>#NUM!</v>
      </c>
      <c r="AB47" s="31" t="e">
        <f t="shared" si="16"/>
        <v>#NUM!</v>
      </c>
      <c r="AC47" s="31" t="e">
        <f t="shared" si="17"/>
        <v>#NUM!</v>
      </c>
      <c r="AD47" s="31">
        <f t="shared" si="18"/>
        <v>1</v>
      </c>
      <c r="AE47" t="str">
        <f t="shared" si="19"/>
        <v>0.0122585950134296-0.0122585950134296i</v>
      </c>
      <c r="AF47" t="s">
        <v>24</v>
      </c>
      <c r="AG47" s="32">
        <f t="shared" si="1"/>
        <v>10</v>
      </c>
      <c r="AH47" s="32" t="str">
        <f t="shared" si="1"/>
        <v>-2.00364202271041E-07i</v>
      </c>
      <c r="AI47" s="31" t="str">
        <f t="shared" si="20"/>
        <v>4995.45367984607+4995.45367984607i</v>
      </c>
      <c r="AJ47" s="31" t="e">
        <f t="shared" si="21"/>
        <v>#NUM!</v>
      </c>
      <c r="AK47" s="31" t="e">
        <f t="shared" si="22"/>
        <v>#NUM!</v>
      </c>
      <c r="AL47" s="31" t="e">
        <f t="shared" si="23"/>
        <v>#NUM!</v>
      </c>
      <c r="AM47" s="31">
        <f t="shared" si="24"/>
        <v>1</v>
      </c>
      <c r="AN47" t="str">
        <f t="shared" si="25"/>
        <v>0.00100091009154429-0.00100091009154429i</v>
      </c>
      <c r="AO47" t="s">
        <v>24</v>
      </c>
      <c r="AP47" s="32">
        <f t="shared" si="26"/>
        <v>10</v>
      </c>
      <c r="AQ47" s="32" t="str">
        <f t="shared" si="26"/>
        <v>0.00401297031559029-0.200283796711439i</v>
      </c>
      <c r="AR47" s="32" t="str">
        <f t="shared" si="2"/>
        <v>0.0122585950134296-0.0122585950134296i</v>
      </c>
      <c r="AS47" s="32" t="str">
        <f t="shared" si="3"/>
        <v>0.00100091009154429-0.00100091009154429i</v>
      </c>
      <c r="AT47" t="str">
        <f t="shared" si="27"/>
        <v>10.0172724754206-0.213543301816413i</v>
      </c>
      <c r="AU47" t="s">
        <v>24</v>
      </c>
    </row>
    <row r="48" spans="7:47" ht="1" customHeight="1">
      <c r="G48" s="23"/>
      <c r="H48">
        <f t="shared" si="28"/>
        <v>4.8</v>
      </c>
      <c r="I48">
        <f t="shared" si="4"/>
        <v>63095.734448019342</v>
      </c>
      <c r="J48">
        <f t="shared" si="5"/>
        <v>396442.19162950001</v>
      </c>
      <c r="K48" s="23"/>
      <c r="L48" t="str">
        <f t="shared" si="6"/>
        <v>10.0212360462842-0.266960602739264i</v>
      </c>
      <c r="M48">
        <f t="shared" si="7"/>
        <v>10.0212360462842</v>
      </c>
      <c r="N48">
        <f t="shared" si="8"/>
        <v>0.26696060273926397</v>
      </c>
      <c r="O48" s="23"/>
      <c r="P48" t="s">
        <v>24</v>
      </c>
      <c r="Q48">
        <f t="shared" si="9"/>
        <v>10</v>
      </c>
      <c r="R48" t="str">
        <f t="shared" si="10"/>
        <v>0.0063586368615417-0.252083193316572i</v>
      </c>
      <c r="S48">
        <f t="shared" si="9"/>
        <v>30</v>
      </c>
      <c r="T48" t="str">
        <f t="shared" si="11"/>
        <v>-0.000012612179292644i</v>
      </c>
      <c r="U48">
        <f t="shared" si="12"/>
        <v>10</v>
      </c>
      <c r="V48" t="str">
        <f t="shared" si="13"/>
        <v>-2.52243585852881E-07i</v>
      </c>
      <c r="W48" t="s">
        <v>24</v>
      </c>
      <c r="X48" s="32">
        <f t="shared" si="0"/>
        <v>30</v>
      </c>
      <c r="Y48" s="32" t="str">
        <f t="shared" si="0"/>
        <v>-0.000012612179292644i</v>
      </c>
      <c r="Z48" s="31" t="str">
        <f t="shared" si="14"/>
        <v>1090.56250388894+1090.56250388894i</v>
      </c>
      <c r="AA48" s="31" t="e">
        <f t="shared" si="15"/>
        <v>#NUM!</v>
      </c>
      <c r="AB48" s="31" t="e">
        <f t="shared" si="16"/>
        <v>#NUM!</v>
      </c>
      <c r="AC48" s="31" t="e">
        <f t="shared" si="17"/>
        <v>#NUM!</v>
      </c>
      <c r="AD48" s="31">
        <f t="shared" si="18"/>
        <v>1</v>
      </c>
      <c r="AE48" t="str">
        <f t="shared" si="19"/>
        <v>0.013754369828882-0.013754369828882i</v>
      </c>
      <c r="AF48" t="s">
        <v>24</v>
      </c>
      <c r="AG48" s="32">
        <f t="shared" si="1"/>
        <v>10</v>
      </c>
      <c r="AH48" s="32" t="str">
        <f t="shared" si="1"/>
        <v>-2.52243585852881E-07i</v>
      </c>
      <c r="AI48" s="31" t="str">
        <f t="shared" si="20"/>
        <v>4452.20277856647+4452.20277856647i</v>
      </c>
      <c r="AJ48" s="31" t="e">
        <f t="shared" si="21"/>
        <v>#NUM!</v>
      </c>
      <c r="AK48" s="31" t="e">
        <f t="shared" si="22"/>
        <v>#NUM!</v>
      </c>
      <c r="AL48" s="31" t="e">
        <f t="shared" si="23"/>
        <v>#NUM!</v>
      </c>
      <c r="AM48" s="31">
        <f t="shared" si="24"/>
        <v>1</v>
      </c>
      <c r="AN48" t="str">
        <f t="shared" si="25"/>
        <v>0.00112303959380977-0.00112303959380977i</v>
      </c>
      <c r="AO48" t="s">
        <v>24</v>
      </c>
      <c r="AP48" s="32">
        <f t="shared" si="26"/>
        <v>10</v>
      </c>
      <c r="AQ48" s="32" t="str">
        <f t="shared" si="26"/>
        <v>0.0063586368615417-0.252083193316572i</v>
      </c>
      <c r="AR48" s="32" t="str">
        <f t="shared" si="2"/>
        <v>0.013754369828882-0.013754369828882i</v>
      </c>
      <c r="AS48" s="32" t="str">
        <f t="shared" si="3"/>
        <v>0.00112303959380977-0.00112303959380977i</v>
      </c>
      <c r="AT48" t="str">
        <f t="shared" si="27"/>
        <v>10.0212360462842-0.266960602739264i</v>
      </c>
      <c r="AU48" t="s">
        <v>24</v>
      </c>
    </row>
    <row r="49" spans="7:47" ht="1" customHeight="1">
      <c r="G49" s="23"/>
      <c r="H49">
        <f t="shared" si="28"/>
        <v>4.7</v>
      </c>
      <c r="I49">
        <f t="shared" si="4"/>
        <v>50118.723362727294</v>
      </c>
      <c r="J49">
        <f t="shared" si="5"/>
        <v>314905.22624728642</v>
      </c>
      <c r="K49" s="23"/>
      <c r="L49" t="str">
        <f t="shared" si="6"/>
        <v>10.0267667415497-0.333928681910508i</v>
      </c>
      <c r="M49">
        <f t="shared" si="7"/>
        <v>10.0267667415497</v>
      </c>
      <c r="N49">
        <f t="shared" si="8"/>
        <v>0.33392868191050801</v>
      </c>
      <c r="O49" s="23"/>
      <c r="P49" t="s">
        <v>24</v>
      </c>
      <c r="Q49">
        <f t="shared" si="9"/>
        <v>10</v>
      </c>
      <c r="R49" t="str">
        <f t="shared" si="10"/>
        <v>0.0100740136251955-0.317235953986042i</v>
      </c>
      <c r="S49">
        <f t="shared" si="9"/>
        <v>30</v>
      </c>
      <c r="T49" t="str">
        <f t="shared" si="11"/>
        <v>-0.0000158777930096137i</v>
      </c>
      <c r="U49">
        <f t="shared" si="12"/>
        <v>10</v>
      </c>
      <c r="V49" t="str">
        <f t="shared" si="13"/>
        <v>-3.17555860192275E-07i</v>
      </c>
      <c r="W49" t="s">
        <v>24</v>
      </c>
      <c r="X49" s="32">
        <f t="shared" si="0"/>
        <v>30</v>
      </c>
      <c r="Y49" s="32" t="str">
        <f t="shared" si="0"/>
        <v>-0.0000158777930096137i</v>
      </c>
      <c r="Z49" s="31" t="str">
        <f t="shared" si="14"/>
        <v>971.964854684499+971.964854684499i</v>
      </c>
      <c r="AA49" s="31" t="e">
        <f t="shared" si="15"/>
        <v>#NUM!</v>
      </c>
      <c r="AB49" s="31" t="e">
        <f t="shared" si="16"/>
        <v>#NUM!</v>
      </c>
      <c r="AC49" s="31" t="e">
        <f t="shared" si="17"/>
        <v>#NUM!</v>
      </c>
      <c r="AD49" s="31">
        <f t="shared" si="18"/>
        <v>1</v>
      </c>
      <c r="AE49" t="str">
        <f t="shared" si="19"/>
        <v>0.0154326567752998-0.0154326567752998i</v>
      </c>
      <c r="AF49" t="s">
        <v>24</v>
      </c>
      <c r="AG49" s="32">
        <f t="shared" si="1"/>
        <v>10</v>
      </c>
      <c r="AH49" s="32" t="str">
        <f t="shared" si="1"/>
        <v>-3.17555860192275E-07i</v>
      </c>
      <c r="AI49" s="31" t="str">
        <f t="shared" si="20"/>
        <v>3968.02990315904+3968.02990315903i</v>
      </c>
      <c r="AJ49" s="31" t="e">
        <f t="shared" si="21"/>
        <v>#NUM!</v>
      </c>
      <c r="AK49" s="31" t="e">
        <f t="shared" si="22"/>
        <v>#NUM!</v>
      </c>
      <c r="AL49" s="31" t="e">
        <f t="shared" si="23"/>
        <v>#NUM!</v>
      </c>
      <c r="AM49" s="31">
        <f t="shared" si="24"/>
        <v>1</v>
      </c>
      <c r="AN49" t="str">
        <f t="shared" si="25"/>
        <v>0.00126007114916634-0.00126007114916634i</v>
      </c>
      <c r="AO49" t="s">
        <v>24</v>
      </c>
      <c r="AP49" s="32">
        <f t="shared" si="26"/>
        <v>10</v>
      </c>
      <c r="AQ49" s="32" t="str">
        <f t="shared" si="26"/>
        <v>0.0100740136251955-0.317235953986042i</v>
      </c>
      <c r="AR49" s="32" t="str">
        <f t="shared" si="2"/>
        <v>0.0154326567752998-0.0154326567752998i</v>
      </c>
      <c r="AS49" s="32" t="str">
        <f t="shared" si="3"/>
        <v>0.00126007114916634-0.00126007114916634i</v>
      </c>
      <c r="AT49" t="str">
        <f t="shared" si="27"/>
        <v>10.0267667415497-0.333928681910508i</v>
      </c>
      <c r="AU49" t="s">
        <v>24</v>
      </c>
    </row>
    <row r="50" spans="7:47" ht="1" customHeight="1">
      <c r="G50" s="23"/>
      <c r="H50">
        <f t="shared" si="28"/>
        <v>4.5999999999999996</v>
      </c>
      <c r="I50">
        <f t="shared" si="4"/>
        <v>39810.717055349742</v>
      </c>
      <c r="J50">
        <f t="shared" si="5"/>
        <v>250138.11247045727</v>
      </c>
      <c r="K50" s="23"/>
      <c r="L50" t="str">
        <f t="shared" si="6"/>
        <v>10.0346863822787-0.417870769923649i</v>
      </c>
      <c r="M50">
        <f t="shared" si="7"/>
        <v>10.0346863822787</v>
      </c>
      <c r="N50">
        <f t="shared" si="8"/>
        <v>0.41787076992364902</v>
      </c>
      <c r="O50" s="23"/>
      <c r="P50" t="s">
        <v>24</v>
      </c>
      <c r="Q50">
        <f t="shared" si="9"/>
        <v>10</v>
      </c>
      <c r="R50" t="str">
        <f t="shared" si="10"/>
        <v>0.0159568334948117-0.399141221139756i</v>
      </c>
      <c r="S50">
        <f t="shared" si="9"/>
        <v>30</v>
      </c>
      <c r="T50" t="str">
        <f t="shared" si="11"/>
        <v>-0.0000199889571030106i</v>
      </c>
      <c r="U50">
        <f t="shared" si="12"/>
        <v>10</v>
      </c>
      <c r="V50" t="str">
        <f t="shared" si="13"/>
        <v>-3.99779142060211E-07i</v>
      </c>
      <c r="W50" t="s">
        <v>24</v>
      </c>
      <c r="X50" s="32">
        <f t="shared" si="0"/>
        <v>30</v>
      </c>
      <c r="Y50" s="32" t="str">
        <f t="shared" si="0"/>
        <v>-0.0000199889571030106i</v>
      </c>
      <c r="Z50" s="31" t="str">
        <f t="shared" si="14"/>
        <v>866.264588570588+866.264588570588i</v>
      </c>
      <c r="AA50" s="31" t="e">
        <f t="shared" si="15"/>
        <v>#NUM!</v>
      </c>
      <c r="AB50" s="31" t="e">
        <f t="shared" si="16"/>
        <v>#NUM!</v>
      </c>
      <c r="AC50" s="31" t="e">
        <f t="shared" si="17"/>
        <v>#NUM!</v>
      </c>
      <c r="AD50" s="31">
        <f t="shared" si="18"/>
        <v>1</v>
      </c>
      <c r="AE50" t="str">
        <f t="shared" si="19"/>
        <v>0.0173157257007946-0.0173157257007946i</v>
      </c>
      <c r="AF50" t="s">
        <v>24</v>
      </c>
      <c r="AG50" s="32">
        <f t="shared" si="1"/>
        <v>10</v>
      </c>
      <c r="AH50" s="32" t="str">
        <f t="shared" si="1"/>
        <v>-3.99779142060211E-07i</v>
      </c>
      <c r="AI50" s="31" t="str">
        <f t="shared" si="20"/>
        <v>3536.51037373324+3536.51037373324i</v>
      </c>
      <c r="AJ50" s="31" t="e">
        <f t="shared" si="21"/>
        <v>#NUM!</v>
      </c>
      <c r="AK50" s="31" t="e">
        <f t="shared" si="22"/>
        <v>#NUM!</v>
      </c>
      <c r="AL50" s="31" t="e">
        <f t="shared" si="23"/>
        <v>#NUM!</v>
      </c>
      <c r="AM50" s="31">
        <f t="shared" si="24"/>
        <v>1</v>
      </c>
      <c r="AN50" t="str">
        <f t="shared" si="25"/>
        <v>0.00141382308309811-0.00141382308309811i</v>
      </c>
      <c r="AO50" t="s">
        <v>24</v>
      </c>
      <c r="AP50" s="32">
        <f t="shared" si="26"/>
        <v>10</v>
      </c>
      <c r="AQ50" s="32" t="str">
        <f t="shared" si="26"/>
        <v>0.0159568334948117-0.399141221139756i</v>
      </c>
      <c r="AR50" s="32" t="str">
        <f t="shared" si="2"/>
        <v>0.0173157257007946-0.0173157257007946i</v>
      </c>
      <c r="AS50" s="32" t="str">
        <f t="shared" si="3"/>
        <v>0.00141382308309811-0.00141382308309811i</v>
      </c>
      <c r="AT50" t="str">
        <f t="shared" si="27"/>
        <v>10.0346863822787-0.417870769923649i</v>
      </c>
      <c r="AU50" t="s">
        <v>24</v>
      </c>
    </row>
    <row r="51" spans="7:47" ht="1" customHeight="1">
      <c r="G51" s="23"/>
      <c r="H51">
        <f t="shared" si="28"/>
        <v>4.5</v>
      </c>
      <c r="I51">
        <f t="shared" si="4"/>
        <v>31622.77660168384</v>
      </c>
      <c r="J51">
        <f t="shared" si="5"/>
        <v>198691.7653159223</v>
      </c>
      <c r="K51" s="23"/>
      <c r="L51" t="str">
        <f t="shared" si="6"/>
        <v>10.0462811950124-0.523035387668983i</v>
      </c>
      <c r="M51">
        <f t="shared" si="7"/>
        <v>10.0462811950124</v>
      </c>
      <c r="N51">
        <f t="shared" si="8"/>
        <v>0.52303538766898305</v>
      </c>
      <c r="O51" s="23"/>
      <c r="P51" t="s">
        <v>24</v>
      </c>
      <c r="Q51">
        <f t="shared" si="9"/>
        <v>10</v>
      </c>
      <c r="R51" t="str">
        <f t="shared" si="10"/>
        <v>0.0252662956360818-0.502020488292707i</v>
      </c>
      <c r="S51">
        <f t="shared" si="9"/>
        <v>30</v>
      </c>
      <c r="T51" t="str">
        <f t="shared" si="11"/>
        <v>-0.0000251646060522435i</v>
      </c>
      <c r="U51">
        <f t="shared" si="12"/>
        <v>10</v>
      </c>
      <c r="V51" t="str">
        <f t="shared" si="13"/>
        <v>-5.0329212104487E-07i</v>
      </c>
      <c r="W51" t="s">
        <v>24</v>
      </c>
      <c r="X51" s="32">
        <f t="shared" si="0"/>
        <v>30</v>
      </c>
      <c r="Y51" s="32" t="str">
        <f t="shared" si="0"/>
        <v>-0.0000251646060522435i</v>
      </c>
      <c r="Z51" s="31" t="str">
        <f t="shared" si="14"/>
        <v>772.05912723558+772.05912723558i</v>
      </c>
      <c r="AA51" s="31" t="e">
        <f t="shared" si="15"/>
        <v>#NUM!</v>
      </c>
      <c r="AB51" s="31" t="e">
        <f t="shared" si="16"/>
        <v>#NUM!</v>
      </c>
      <c r="AC51" s="31" t="e">
        <f t="shared" si="17"/>
        <v>#NUM!</v>
      </c>
      <c r="AD51" s="31">
        <f t="shared" si="18"/>
        <v>1</v>
      </c>
      <c r="AE51" t="str">
        <f t="shared" si="19"/>
        <v>0.0194285637859223-0.0194285637859223i</v>
      </c>
      <c r="AF51" t="s">
        <v>24</v>
      </c>
      <c r="AG51" s="32">
        <f t="shared" si="1"/>
        <v>10</v>
      </c>
      <c r="AH51" s="32" t="str">
        <f t="shared" si="1"/>
        <v>-5.0329212104487E-07i</v>
      </c>
      <c r="AI51" s="31" t="str">
        <f t="shared" si="20"/>
        <v>3151.91818830948+3151.91818830948i</v>
      </c>
      <c r="AJ51" s="31" t="e">
        <f t="shared" si="21"/>
        <v>#NUM!</v>
      </c>
      <c r="AK51" s="31" t="e">
        <f t="shared" si="22"/>
        <v>#NUM!</v>
      </c>
      <c r="AL51" s="31" t="e">
        <f t="shared" si="23"/>
        <v>#NUM!</v>
      </c>
      <c r="AM51" s="31">
        <f t="shared" si="24"/>
        <v>1</v>
      </c>
      <c r="AN51" t="str">
        <f t="shared" si="25"/>
        <v>0.00158633559035418-0.00158633559035418i</v>
      </c>
      <c r="AO51" t="s">
        <v>24</v>
      </c>
      <c r="AP51" s="32">
        <f t="shared" si="26"/>
        <v>10</v>
      </c>
      <c r="AQ51" s="32" t="str">
        <f t="shared" si="26"/>
        <v>0.0252662956360818-0.502020488292707i</v>
      </c>
      <c r="AR51" s="32" t="str">
        <f t="shared" si="2"/>
        <v>0.0194285637859223-0.0194285637859223i</v>
      </c>
      <c r="AS51" s="32" t="str">
        <f t="shared" si="3"/>
        <v>0.00158633559035418-0.00158633559035418i</v>
      </c>
      <c r="AT51" t="str">
        <f t="shared" si="27"/>
        <v>10.0462811950124-0.523035387668983i</v>
      </c>
      <c r="AU51" t="s">
        <v>24</v>
      </c>
    </row>
    <row r="52" spans="7:47" ht="1" customHeight="1">
      <c r="G52" s="23"/>
      <c r="H52">
        <f t="shared" si="28"/>
        <v>4.4000000000000004</v>
      </c>
      <c r="I52">
        <f t="shared" si="4"/>
        <v>25118.86431509586</v>
      </c>
      <c r="J52">
        <f t="shared" si="5"/>
        <v>157826.47919764792</v>
      </c>
      <c r="K52" s="23"/>
      <c r="L52" t="str">
        <f t="shared" si="6"/>
        <v>10.0635643942701-0.654652848768841i</v>
      </c>
      <c r="M52">
        <f t="shared" si="7"/>
        <v>10.063564394270101</v>
      </c>
      <c r="N52">
        <f t="shared" si="8"/>
        <v>0.654652848768841</v>
      </c>
      <c r="O52" s="23"/>
      <c r="P52" t="s">
        <v>24</v>
      </c>
      <c r="Q52">
        <f t="shared" si="9"/>
        <v>10</v>
      </c>
      <c r="R52" t="str">
        <f t="shared" si="10"/>
        <v>0.0399852893545866-0.63107374385336i</v>
      </c>
      <c r="S52">
        <f t="shared" si="9"/>
        <v>30</v>
      </c>
      <c r="T52" t="str">
        <f t="shared" si="11"/>
        <v>-0.0000316803620369586i</v>
      </c>
      <c r="U52">
        <f t="shared" si="12"/>
        <v>10</v>
      </c>
      <c r="V52" t="str">
        <f t="shared" si="13"/>
        <v>-6.33607240739172E-07i</v>
      </c>
      <c r="W52" t="s">
        <v>24</v>
      </c>
      <c r="X52" s="32">
        <f t="shared" si="0"/>
        <v>30</v>
      </c>
      <c r="Y52" s="32" t="str">
        <f t="shared" si="0"/>
        <v>-0.0000316803620369586i</v>
      </c>
      <c r="Z52" s="31" t="str">
        <f t="shared" si="14"/>
        <v>688.098421443432+688.098421443432i</v>
      </c>
      <c r="AA52" s="31" t="str">
        <f t="shared" si="15"/>
        <v>-3.424290732575E+298-3.07744770877186E+297i</v>
      </c>
      <c r="AB52" s="31" t="str">
        <f t="shared" si="16"/>
        <v>-3.424290732575E+298-3.07744770877186E+297i</v>
      </c>
      <c r="AC52" s="31" t="str">
        <f t="shared" si="17"/>
        <v>1</v>
      </c>
      <c r="AD52" s="31" t="str">
        <f t="shared" si="18"/>
        <v>1</v>
      </c>
      <c r="AE52" t="str">
        <f t="shared" si="19"/>
        <v>0.0217992071083877-0.0217992071083877i</v>
      </c>
      <c r="AF52" t="s">
        <v>24</v>
      </c>
      <c r="AG52" s="32">
        <f t="shared" si="1"/>
        <v>10</v>
      </c>
      <c r="AH52" s="32" t="str">
        <f t="shared" si="1"/>
        <v>-6.33607240739172E-07i</v>
      </c>
      <c r="AI52" s="31" t="str">
        <f t="shared" si="20"/>
        <v>2809.15004225164+2809.15004225164i</v>
      </c>
      <c r="AJ52" s="31" t="e">
        <f t="shared" si="21"/>
        <v>#NUM!</v>
      </c>
      <c r="AK52" s="31" t="e">
        <f t="shared" si="22"/>
        <v>#NUM!</v>
      </c>
      <c r="AL52" s="31" t="e">
        <f t="shared" si="23"/>
        <v>#NUM!</v>
      </c>
      <c r="AM52" s="31">
        <f t="shared" si="24"/>
        <v>1</v>
      </c>
      <c r="AN52" t="str">
        <f t="shared" si="25"/>
        <v>0.00177989780709339-0.00177989780709339i</v>
      </c>
      <c r="AO52" t="s">
        <v>24</v>
      </c>
      <c r="AP52" s="32">
        <f t="shared" si="26"/>
        <v>10</v>
      </c>
      <c r="AQ52" s="32" t="str">
        <f t="shared" si="26"/>
        <v>0.0399852893545866-0.63107374385336i</v>
      </c>
      <c r="AR52" s="32" t="str">
        <f t="shared" si="2"/>
        <v>0.0217992071083877-0.0217992071083877i</v>
      </c>
      <c r="AS52" s="32" t="str">
        <f t="shared" si="3"/>
        <v>0.00177989780709339-0.00177989780709339i</v>
      </c>
      <c r="AT52" t="str">
        <f t="shared" si="27"/>
        <v>10.0635643942701-0.654652848768841i</v>
      </c>
      <c r="AU52" t="s">
        <v>24</v>
      </c>
    </row>
    <row r="53" spans="7:47" ht="1" customHeight="1">
      <c r="G53" s="23"/>
      <c r="H53">
        <f t="shared" si="28"/>
        <v>4.3</v>
      </c>
      <c r="I53">
        <f t="shared" si="4"/>
        <v>19952.623149688792</v>
      </c>
      <c r="J53">
        <f t="shared" si="5"/>
        <v>125366.0286138159</v>
      </c>
      <c r="K53" s="23"/>
      <c r="L53" t="str">
        <f t="shared" si="6"/>
        <v>10.0896807397142-0.819077251038505i</v>
      </c>
      <c r="M53">
        <f t="shared" si="7"/>
        <v>10.089680739714201</v>
      </c>
      <c r="N53">
        <f t="shared" si="8"/>
        <v>0.81907725103850504</v>
      </c>
      <c r="O53" s="23"/>
      <c r="P53" t="s">
        <v>24</v>
      </c>
      <c r="Q53">
        <f t="shared" si="9"/>
        <v>10</v>
      </c>
      <c r="R53" t="str">
        <f t="shared" si="10"/>
        <v>0.0632245488631569-0.792621060187413i</v>
      </c>
      <c r="S53">
        <f t="shared" si="9"/>
        <v>30</v>
      </c>
      <c r="T53" t="str">
        <f t="shared" si="11"/>
        <v>-0.0000398832128231665i</v>
      </c>
      <c r="U53">
        <f t="shared" si="12"/>
        <v>10</v>
      </c>
      <c r="V53" t="str">
        <f t="shared" si="13"/>
        <v>-7.9766425646333E-07i</v>
      </c>
      <c r="W53" t="s">
        <v>24</v>
      </c>
      <c r="X53" s="32">
        <f t="shared" si="0"/>
        <v>30</v>
      </c>
      <c r="Y53" s="32" t="str">
        <f t="shared" si="0"/>
        <v>-0.0000398832128231665i</v>
      </c>
      <c r="Z53" s="31" t="str">
        <f t="shared" si="14"/>
        <v>613.268363639808+613.268363639808i</v>
      </c>
      <c r="AA53" s="31" t="str">
        <f t="shared" si="15"/>
        <v>-8.63774151534359E+265-6.67334362740737E+265i</v>
      </c>
      <c r="AB53" s="31" t="str">
        <f t="shared" si="16"/>
        <v>-8.63774151534359E+265-6.67334362740737E+265i</v>
      </c>
      <c r="AC53" s="31" t="str">
        <f t="shared" si="17"/>
        <v>1</v>
      </c>
      <c r="AD53" s="31" t="str">
        <f t="shared" si="18"/>
        <v>1</v>
      </c>
      <c r="AE53" t="str">
        <f t="shared" si="19"/>
        <v>0.0244591126647615-0.0244591126647615i</v>
      </c>
      <c r="AF53" t="s">
        <v>24</v>
      </c>
      <c r="AG53" s="32">
        <f t="shared" si="1"/>
        <v>10</v>
      </c>
      <c r="AH53" s="32" t="str">
        <f t="shared" si="1"/>
        <v>-7.9766425646333E-07i</v>
      </c>
      <c r="AI53" s="31" t="str">
        <f t="shared" si="20"/>
        <v>2503.65761051522+2503.65761051522i</v>
      </c>
      <c r="AJ53" s="31" t="e">
        <f t="shared" si="21"/>
        <v>#NUM!</v>
      </c>
      <c r="AK53" s="31" t="e">
        <f t="shared" si="22"/>
        <v>#NUM!</v>
      </c>
      <c r="AL53" s="31" t="e">
        <f t="shared" si="23"/>
        <v>#NUM!</v>
      </c>
      <c r="AM53" s="31">
        <f t="shared" si="24"/>
        <v>1</v>
      </c>
      <c r="AN53" t="str">
        <f t="shared" si="25"/>
        <v>0.00199707818633038-0.00199707818633038i</v>
      </c>
      <c r="AO53" t="s">
        <v>24</v>
      </c>
      <c r="AP53" s="32">
        <f t="shared" si="26"/>
        <v>10</v>
      </c>
      <c r="AQ53" s="32" t="str">
        <f t="shared" si="26"/>
        <v>0.0632245488631569-0.792621060187413i</v>
      </c>
      <c r="AR53" s="32" t="str">
        <f t="shared" si="2"/>
        <v>0.0244591126647615-0.0244591126647615i</v>
      </c>
      <c r="AS53" s="32" t="str">
        <f t="shared" si="3"/>
        <v>0.00199707818633038-0.00199707818633038i</v>
      </c>
      <c r="AT53" t="str">
        <f t="shared" si="27"/>
        <v>10.0896807397142-0.819077251038505i</v>
      </c>
      <c r="AU53" t="s">
        <v>24</v>
      </c>
    </row>
    <row r="54" spans="7:47" ht="1" customHeight="1">
      <c r="G54" s="23"/>
      <c r="H54">
        <f t="shared" si="28"/>
        <v>4.2</v>
      </c>
      <c r="I54">
        <f t="shared" si="4"/>
        <v>15848.931924611146</v>
      </c>
      <c r="J54">
        <f t="shared" si="5"/>
        <v>99581.776203206231</v>
      </c>
      <c r="K54" s="23"/>
      <c r="L54" t="str">
        <f t="shared" si="6"/>
        <v>10.1295193056426-1.02385871106272i</v>
      </c>
      <c r="M54">
        <f t="shared" si="7"/>
        <v>10.129519305642599</v>
      </c>
      <c r="N54">
        <f t="shared" si="8"/>
        <v>1.02385871106272</v>
      </c>
      <c r="O54" s="23"/>
      <c r="P54" t="s">
        <v>24</v>
      </c>
      <c r="Q54">
        <f t="shared" si="9"/>
        <v>10</v>
      </c>
      <c r="R54" t="str">
        <f t="shared" si="10"/>
        <v>0.0998349712771293-0.994174376697261i</v>
      </c>
      <c r="S54">
        <f t="shared" si="9"/>
        <v>30</v>
      </c>
      <c r="T54" t="str">
        <f t="shared" si="11"/>
        <v>-0.0000502099901270792i</v>
      </c>
      <c r="U54">
        <f t="shared" si="12"/>
        <v>10</v>
      </c>
      <c r="V54" t="str">
        <f t="shared" si="13"/>
        <v>-1.00419980254159E-06i</v>
      </c>
      <c r="W54" t="s">
        <v>24</v>
      </c>
      <c r="X54" s="32">
        <f t="shared" si="0"/>
        <v>30</v>
      </c>
      <c r="Y54" s="32" t="str">
        <f t="shared" si="0"/>
        <v>-0.0000502099901270792i</v>
      </c>
      <c r="Z54" s="31" t="str">
        <f t="shared" si="14"/>
        <v>546.576004421726+546.576004421726i</v>
      </c>
      <c r="AA54" s="31" t="str">
        <f t="shared" si="15"/>
        <v>1.18331683839799E+237-7.24113160225608E+235i</v>
      </c>
      <c r="AB54" s="31" t="str">
        <f t="shared" si="16"/>
        <v>1.18331683839799E+237-7.24113160225608E+235i</v>
      </c>
      <c r="AC54" s="31" t="str">
        <f t="shared" si="17"/>
        <v>1</v>
      </c>
      <c r="AD54" s="31" t="str">
        <f t="shared" si="18"/>
        <v>1</v>
      </c>
      <c r="AE54" t="str">
        <f t="shared" si="19"/>
        <v>0.0274435757857133-0.0274435757857133i</v>
      </c>
      <c r="AF54" t="s">
        <v>24</v>
      </c>
      <c r="AG54" s="32">
        <f t="shared" si="1"/>
        <v>10</v>
      </c>
      <c r="AH54" s="32" t="str">
        <f t="shared" si="1"/>
        <v>-1.00419980254159E-06i</v>
      </c>
      <c r="AI54" s="31" t="str">
        <f t="shared" si="20"/>
        <v>2231.38719413738+2231.38719413738i</v>
      </c>
      <c r="AJ54" s="31" t="e">
        <f t="shared" si="21"/>
        <v>#NUM!</v>
      </c>
      <c r="AK54" s="31" t="e">
        <f t="shared" si="22"/>
        <v>#NUM!</v>
      </c>
      <c r="AL54" s="31" t="e">
        <f t="shared" si="23"/>
        <v>#NUM!</v>
      </c>
      <c r="AM54" s="31">
        <f t="shared" si="24"/>
        <v>1</v>
      </c>
      <c r="AN54" t="str">
        <f t="shared" si="25"/>
        <v>0.00224075857974659-0.00224075857974659i</v>
      </c>
      <c r="AO54" t="s">
        <v>24</v>
      </c>
      <c r="AP54" s="32">
        <f t="shared" si="26"/>
        <v>10</v>
      </c>
      <c r="AQ54" s="32" t="str">
        <f t="shared" si="26"/>
        <v>0.0998349712771293-0.994174376697261i</v>
      </c>
      <c r="AR54" s="32" t="str">
        <f t="shared" si="2"/>
        <v>0.0274435757857133-0.0274435757857133i</v>
      </c>
      <c r="AS54" s="32" t="str">
        <f t="shared" si="3"/>
        <v>0.00224075857974659-0.00224075857974659i</v>
      </c>
      <c r="AT54" t="str">
        <f t="shared" si="27"/>
        <v>10.1295193056426-1.02385871106272i</v>
      </c>
      <c r="AU54" t="s">
        <v>24</v>
      </c>
    </row>
    <row r="55" spans="7:47" ht="1" customHeight="1">
      <c r="G55" s="23"/>
      <c r="H55">
        <f t="shared" si="28"/>
        <v>4.0999999999999996</v>
      </c>
      <c r="I55">
        <f t="shared" si="4"/>
        <v>12589.254117941671</v>
      </c>
      <c r="J55">
        <f t="shared" si="5"/>
        <v>79100.616502201214</v>
      </c>
      <c r="K55" s="23"/>
      <c r="L55" t="str">
        <f t="shared" si="6"/>
        <v>10.1906155649556-1.27763179360014i</v>
      </c>
      <c r="M55">
        <f t="shared" si="7"/>
        <v>10.1906155649556</v>
      </c>
      <c r="N55">
        <f t="shared" si="8"/>
        <v>1.27763179360014</v>
      </c>
      <c r="O55" s="23"/>
      <c r="P55" t="s">
        <v>24</v>
      </c>
      <c r="Q55">
        <f t="shared" si="9"/>
        <v>10</v>
      </c>
      <c r="R55" t="str">
        <f t="shared" si="10"/>
        <v>0.157309193993929-1.24432542263842i</v>
      </c>
      <c r="S55">
        <f t="shared" si="9"/>
        <v>30</v>
      </c>
      <c r="T55" t="str">
        <f t="shared" si="11"/>
        <v>-0.0000632106324969144i</v>
      </c>
      <c r="U55">
        <f t="shared" si="12"/>
        <v>10</v>
      </c>
      <c r="V55" t="str">
        <f t="shared" si="13"/>
        <v>-1.26421264993829E-06i</v>
      </c>
      <c r="W55" t="s">
        <v>24</v>
      </c>
      <c r="X55" s="32">
        <f t="shared" si="0"/>
        <v>30</v>
      </c>
      <c r="Y55" s="32" t="str">
        <f t="shared" si="0"/>
        <v>-0.0000632106324969144i</v>
      </c>
      <c r="Z55" s="31" t="str">
        <f t="shared" si="14"/>
        <v>487.136376702257+487.136376702257i</v>
      </c>
      <c r="AA55" s="31" t="str">
        <f t="shared" si="15"/>
        <v>-1.78551755378001E+211-3.42493256562295E+210i</v>
      </c>
      <c r="AB55" s="31" t="str">
        <f t="shared" si="16"/>
        <v>-1.78551755378001E+211-3.42493256562295E+210i</v>
      </c>
      <c r="AC55" s="31" t="str">
        <f t="shared" si="17"/>
        <v>1</v>
      </c>
      <c r="AD55" s="31" t="str">
        <f t="shared" si="18"/>
        <v>1</v>
      </c>
      <c r="AE55" t="str">
        <f t="shared" si="19"/>
        <v>0.0307921984836048-0.0307921984836048i</v>
      </c>
      <c r="AF55" t="s">
        <v>24</v>
      </c>
      <c r="AG55" s="32">
        <f t="shared" si="1"/>
        <v>10</v>
      </c>
      <c r="AH55" s="32" t="str">
        <f t="shared" si="1"/>
        <v>-1.26421264993829E-06i</v>
      </c>
      <c r="AI55" s="31" t="str">
        <f t="shared" si="20"/>
        <v>1988.72593011457+1988.72593011457i</v>
      </c>
      <c r="AJ55" s="31" t="e">
        <f t="shared" si="21"/>
        <v>#NUM!</v>
      </c>
      <c r="AK55" s="31" t="e">
        <f t="shared" si="22"/>
        <v>#NUM!</v>
      </c>
      <c r="AL55" s="31" t="e">
        <f t="shared" si="23"/>
        <v>#NUM!</v>
      </c>
      <c r="AM55" s="31">
        <f t="shared" si="24"/>
        <v>1</v>
      </c>
      <c r="AN55" t="str">
        <f t="shared" si="25"/>
        <v>0.00251417247811113-0.00251417247811113i</v>
      </c>
      <c r="AO55" t="s">
        <v>24</v>
      </c>
      <c r="AP55" s="32">
        <f t="shared" si="26"/>
        <v>10</v>
      </c>
      <c r="AQ55" s="32" t="str">
        <f t="shared" si="26"/>
        <v>0.157309193993929-1.24432542263842i</v>
      </c>
      <c r="AR55" s="32" t="str">
        <f t="shared" si="2"/>
        <v>0.0307921984836048-0.0307921984836048i</v>
      </c>
      <c r="AS55" s="32" t="str">
        <f t="shared" si="3"/>
        <v>0.00251417247811113-0.00251417247811113i</v>
      </c>
      <c r="AT55" t="str">
        <f t="shared" si="27"/>
        <v>10.1906155649556-1.27763179360014i</v>
      </c>
      <c r="AU55" t="s">
        <v>24</v>
      </c>
    </row>
    <row r="56" spans="7:47" ht="1" customHeight="1">
      <c r="G56" s="23"/>
      <c r="H56">
        <f t="shared" si="28"/>
        <v>4</v>
      </c>
      <c r="I56">
        <f t="shared" si="4"/>
        <v>10000</v>
      </c>
      <c r="J56">
        <f t="shared" si="5"/>
        <v>62831.853071795864</v>
      </c>
      <c r="K56" s="23"/>
      <c r="L56" t="str">
        <f t="shared" si="6"/>
        <v>10.2844155931834-1.58960132421135i</v>
      </c>
      <c r="M56">
        <f t="shared" si="7"/>
        <v>10.2844155931834</v>
      </c>
      <c r="N56">
        <f t="shared" si="8"/>
        <v>1.58960132421135</v>
      </c>
      <c r="O56" s="23"/>
      <c r="P56" t="s">
        <v>24</v>
      </c>
      <c r="Q56">
        <f t="shared" si="9"/>
        <v>10</v>
      </c>
      <c r="R56" t="str">
        <f t="shared" si="10"/>
        <v>0.247045230318576-1.55223096134648i</v>
      </c>
      <c r="S56">
        <f t="shared" si="9"/>
        <v>30</v>
      </c>
      <c r="T56" t="str">
        <f t="shared" si="11"/>
        <v>-0.0000795774715459477i</v>
      </c>
      <c r="U56">
        <f t="shared" si="12"/>
        <v>10</v>
      </c>
      <c r="V56" t="str">
        <f t="shared" si="13"/>
        <v>-1.59154943091895E-06i</v>
      </c>
      <c r="W56" t="s">
        <v>24</v>
      </c>
      <c r="X56" s="32">
        <f t="shared" si="0"/>
        <v>30</v>
      </c>
      <c r="Y56" s="32" t="str">
        <f t="shared" si="0"/>
        <v>-0.0000795774715459477i</v>
      </c>
      <c r="Z56" s="31" t="str">
        <f t="shared" si="14"/>
        <v>434.160752734961+434.16075273496i</v>
      </c>
      <c r="AA56" s="31" t="str">
        <f t="shared" si="15"/>
        <v>1.45495228236572E+188+1.04082800174734E+188i</v>
      </c>
      <c r="AB56" s="31" t="str">
        <f t="shared" si="16"/>
        <v>1.45495228236572E+188+1.04082800174734E+188i</v>
      </c>
      <c r="AC56" s="31" t="str">
        <f t="shared" si="17"/>
        <v>1</v>
      </c>
      <c r="AD56" s="31" t="str">
        <f t="shared" si="18"/>
        <v>1</v>
      </c>
      <c r="AE56" t="str">
        <f t="shared" si="19"/>
        <v>0.0345494149471336-0.0345494149471335i</v>
      </c>
      <c r="AF56" t="s">
        <v>24</v>
      </c>
      <c r="AG56" s="32">
        <f t="shared" si="1"/>
        <v>10</v>
      </c>
      <c r="AH56" s="32" t="str">
        <f t="shared" si="1"/>
        <v>-1.59154943091895E-06i</v>
      </c>
      <c r="AI56" s="31" t="str">
        <f t="shared" si="20"/>
        <v>1772.45385090552+1772.45385090552i</v>
      </c>
      <c r="AJ56" s="31" t="e">
        <f t="shared" si="21"/>
        <v>#NUM!</v>
      </c>
      <c r="AK56" s="31" t="e">
        <f t="shared" si="22"/>
        <v>#NUM!</v>
      </c>
      <c r="AL56" s="31" t="e">
        <f t="shared" si="23"/>
        <v>#NUM!</v>
      </c>
      <c r="AM56" s="31">
        <f t="shared" si="24"/>
        <v>1</v>
      </c>
      <c r="AN56" t="str">
        <f t="shared" si="25"/>
        <v>0.00282094791773878-0.00282094791773878i</v>
      </c>
      <c r="AO56" t="s">
        <v>24</v>
      </c>
      <c r="AP56" s="32">
        <f t="shared" si="26"/>
        <v>10</v>
      </c>
      <c r="AQ56" s="32" t="str">
        <f t="shared" si="26"/>
        <v>0.247045230318576-1.55223096134648i</v>
      </c>
      <c r="AR56" s="32" t="str">
        <f t="shared" si="2"/>
        <v>0.0345494149471336-0.0345494149471335i</v>
      </c>
      <c r="AS56" s="32" t="str">
        <f t="shared" si="3"/>
        <v>0.00282094791773878-0.00282094791773878i</v>
      </c>
      <c r="AT56" t="str">
        <f t="shared" si="27"/>
        <v>10.2844155931834-1.58960132421135i</v>
      </c>
      <c r="AU56" t="s">
        <v>24</v>
      </c>
    </row>
    <row r="57" spans="7:47" ht="1" customHeight="1">
      <c r="G57" s="23"/>
      <c r="H57">
        <f t="shared" si="28"/>
        <v>3.9</v>
      </c>
      <c r="I57">
        <f t="shared" si="4"/>
        <v>7943.2823472428154</v>
      </c>
      <c r="J57">
        <f t="shared" si="5"/>
        <v>49909.114934975034</v>
      </c>
      <c r="K57" s="23"/>
      <c r="L57" t="str">
        <f t="shared" si="6"/>
        <v>10.4278935606572-1.9682390259939i</v>
      </c>
      <c r="M57">
        <f t="shared" si="7"/>
        <v>10.4278935606572</v>
      </c>
      <c r="N57">
        <f t="shared" si="8"/>
        <v>1.9682390259939</v>
      </c>
      <c r="O57" s="23"/>
      <c r="P57" t="s">
        <v>24</v>
      </c>
      <c r="Q57">
        <f t="shared" si="9"/>
        <v>10</v>
      </c>
      <c r="R57" t="str">
        <f t="shared" si="10"/>
        <v>0.385963323878869-1.92630878921555i</v>
      </c>
      <c r="S57">
        <f t="shared" si="9"/>
        <v>30</v>
      </c>
      <c r="T57" t="str">
        <f t="shared" si="11"/>
        <v>-0.000100182101135521i</v>
      </c>
      <c r="U57">
        <f t="shared" si="12"/>
        <v>10</v>
      </c>
      <c r="V57" t="str">
        <f t="shared" si="13"/>
        <v>-2.00364202271042E-06i</v>
      </c>
      <c r="W57" t="s">
        <v>24</v>
      </c>
      <c r="X57" s="32">
        <f t="shared" si="0"/>
        <v>30</v>
      </c>
      <c r="Y57" s="32" t="str">
        <f t="shared" si="0"/>
        <v>-0.000100182101135521i</v>
      </c>
      <c r="Z57" s="31" t="str">
        <f t="shared" si="14"/>
        <v>386.946178175887+386.946178175887i</v>
      </c>
      <c r="AA57" s="31" t="str">
        <f t="shared" si="15"/>
        <v>-4.82394057190436E+167-2.82825511106744E+167i</v>
      </c>
      <c r="AB57" s="31" t="str">
        <f t="shared" si="16"/>
        <v>-4.82394057190436E+167-2.82825511106744E+167i</v>
      </c>
      <c r="AC57" s="31" t="str">
        <f t="shared" si="17"/>
        <v>1</v>
      </c>
      <c r="AD57" s="31" t="str">
        <f t="shared" si="18"/>
        <v>1</v>
      </c>
      <c r="AE57" t="str">
        <f t="shared" si="19"/>
        <v>0.03876508115602-0.03876508115602i</v>
      </c>
      <c r="AF57" t="s">
        <v>24</v>
      </c>
      <c r="AG57" s="32">
        <f t="shared" si="1"/>
        <v>10</v>
      </c>
      <c r="AH57" s="32" t="str">
        <f t="shared" si="1"/>
        <v>-2.00364202271042E-06i</v>
      </c>
      <c r="AI57" s="31" t="str">
        <f t="shared" si="20"/>
        <v>1579.70115741831+1579.70115741831i</v>
      </c>
      <c r="AJ57" s="31" t="e">
        <f t="shared" si="21"/>
        <v>#NUM!</v>
      </c>
      <c r="AK57" s="31" t="e">
        <f t="shared" si="22"/>
        <v>#NUM!</v>
      </c>
      <c r="AL57" s="31" t="e">
        <f t="shared" si="23"/>
        <v>#NUM!</v>
      </c>
      <c r="AM57" s="31">
        <f t="shared" si="24"/>
        <v>1</v>
      </c>
      <c r="AN57" t="str">
        <f t="shared" si="25"/>
        <v>0.00316515562232761-0.00316515562232761i</v>
      </c>
      <c r="AO57" t="s">
        <v>24</v>
      </c>
      <c r="AP57" s="32">
        <f t="shared" si="26"/>
        <v>10</v>
      </c>
      <c r="AQ57" s="32" t="str">
        <f t="shared" si="26"/>
        <v>0.385963323878869-1.92630878921555i</v>
      </c>
      <c r="AR57" s="32" t="str">
        <f t="shared" si="2"/>
        <v>0.03876508115602-0.03876508115602i</v>
      </c>
      <c r="AS57" s="32" t="str">
        <f t="shared" si="3"/>
        <v>0.00316515562232761-0.00316515562232761i</v>
      </c>
      <c r="AT57" t="str">
        <f t="shared" si="27"/>
        <v>10.4278935606572-1.9682390259939i</v>
      </c>
      <c r="AU57" t="s">
        <v>24</v>
      </c>
    </row>
    <row r="58" spans="7:47" ht="1" customHeight="1">
      <c r="G58" s="23"/>
      <c r="H58">
        <f t="shared" si="28"/>
        <v>3.8</v>
      </c>
      <c r="I58">
        <f t="shared" si="4"/>
        <v>6309.5734448019384</v>
      </c>
      <c r="J58">
        <f t="shared" si="5"/>
        <v>39644.21916295003</v>
      </c>
      <c r="K58" s="23"/>
      <c r="L58" t="str">
        <f t="shared" si="6"/>
        <v>10.6452527971229-2.41858865638474i</v>
      </c>
      <c r="M58">
        <f t="shared" si="7"/>
        <v>10.6452527971229</v>
      </c>
      <c r="N58">
        <f t="shared" si="8"/>
        <v>2.4185886563847401</v>
      </c>
      <c r="O58" s="23"/>
      <c r="P58" t="s">
        <v>24</v>
      </c>
      <c r="Q58">
        <f t="shared" si="9"/>
        <v>10</v>
      </c>
      <c r="R58" t="str">
        <f t="shared" si="10"/>
        <v>0.598206297664335-2.37154215692618i</v>
      </c>
      <c r="S58">
        <f t="shared" si="9"/>
        <v>30</v>
      </c>
      <c r="T58" t="str">
        <f t="shared" si="11"/>
        <v>-0.00012612179292644i</v>
      </c>
      <c r="U58">
        <f t="shared" si="12"/>
        <v>10</v>
      </c>
      <c r="V58" t="str">
        <f t="shared" si="13"/>
        <v>-2.52243585852881E-06i</v>
      </c>
      <c r="W58" t="s">
        <v>24</v>
      </c>
      <c r="X58" s="32">
        <f t="shared" si="0"/>
        <v>30</v>
      </c>
      <c r="Y58" s="32" t="str">
        <f t="shared" si="0"/>
        <v>-0.00012612179292644i</v>
      </c>
      <c r="Z58" s="31" t="str">
        <f t="shared" si="14"/>
        <v>344.866144306527+344.866144306527i</v>
      </c>
      <c r="AA58" s="31" t="str">
        <f t="shared" si="15"/>
        <v>2.25250179744109E+149-1.93236267266004E+149i</v>
      </c>
      <c r="AB58" s="31" t="str">
        <f t="shared" si="16"/>
        <v>2.25250179744109E+149-1.93236267266004E+149i</v>
      </c>
      <c r="AC58" s="31" t="str">
        <f t="shared" si="17"/>
        <v>1</v>
      </c>
      <c r="AD58" s="31" t="str">
        <f t="shared" si="18"/>
        <v>1</v>
      </c>
      <c r="AE58" t="str">
        <f t="shared" si="19"/>
        <v>0.0434951364395676-0.0434951364395676i</v>
      </c>
      <c r="AF58" t="s">
        <v>24</v>
      </c>
      <c r="AG58" s="32">
        <f t="shared" si="1"/>
        <v>10</v>
      </c>
      <c r="AH58" s="32" t="str">
        <f t="shared" si="1"/>
        <v>-2.52243585852881E-06i</v>
      </c>
      <c r="AI58" s="31" t="str">
        <f t="shared" si="20"/>
        <v>1407.91013852003+1407.91013852003i</v>
      </c>
      <c r="AJ58" s="31" t="e">
        <f t="shared" si="21"/>
        <v>#NUM!</v>
      </c>
      <c r="AK58" s="31" t="e">
        <f t="shared" si="22"/>
        <v>#NUM!</v>
      </c>
      <c r="AL58" s="31" t="e">
        <f t="shared" si="23"/>
        <v>#NUM!</v>
      </c>
      <c r="AM58" s="31">
        <f t="shared" si="24"/>
        <v>1</v>
      </c>
      <c r="AN58" t="str">
        <f t="shared" si="25"/>
        <v>0.0035513630189892-0.0035513630189892i</v>
      </c>
      <c r="AO58" t="s">
        <v>24</v>
      </c>
      <c r="AP58" s="32">
        <f t="shared" si="26"/>
        <v>10</v>
      </c>
      <c r="AQ58" s="32" t="str">
        <f t="shared" si="26"/>
        <v>0.598206297664335-2.37154215692618i</v>
      </c>
      <c r="AR58" s="32" t="str">
        <f t="shared" si="2"/>
        <v>0.0434951364395676-0.0434951364395676i</v>
      </c>
      <c r="AS58" s="32" t="str">
        <f t="shared" si="3"/>
        <v>0.0035513630189892-0.0035513630189892i</v>
      </c>
      <c r="AT58" t="str">
        <f t="shared" si="27"/>
        <v>10.6452527971229-2.41858865638474i</v>
      </c>
      <c r="AU58" t="s">
        <v>24</v>
      </c>
    </row>
    <row r="59" spans="7:47" ht="1" customHeight="1">
      <c r="G59" s="23"/>
      <c r="H59">
        <f t="shared" si="28"/>
        <v>3.7</v>
      </c>
      <c r="I59">
        <f t="shared" si="4"/>
        <v>5011.8723362727324</v>
      </c>
      <c r="J59">
        <f t="shared" si="5"/>
        <v>31490.522624728659</v>
      </c>
      <c r="K59" s="23"/>
      <c r="L59" t="str">
        <f t="shared" si="6"/>
        <v>10.9688290302239-2.93745114053919i</v>
      </c>
      <c r="M59">
        <f t="shared" si="7"/>
        <v>10.968829030223899</v>
      </c>
      <c r="N59">
        <f t="shared" si="8"/>
        <v>2.9374511405391899</v>
      </c>
      <c r="O59" s="23"/>
      <c r="P59" t="s">
        <v>24</v>
      </c>
      <c r="Q59">
        <f t="shared" si="9"/>
        <v>10</v>
      </c>
      <c r="R59" t="str">
        <f t="shared" si="10"/>
        <v>0.916041989621071-2.88466409993638i</v>
      </c>
      <c r="S59">
        <f t="shared" si="9"/>
        <v>30</v>
      </c>
      <c r="T59" t="str">
        <f t="shared" si="11"/>
        <v>-0.000158777930096137i</v>
      </c>
      <c r="U59">
        <f t="shared" si="12"/>
        <v>10</v>
      </c>
      <c r="V59" t="str">
        <f t="shared" si="13"/>
        <v>-3.17555860192275E-06i</v>
      </c>
      <c r="W59" t="s">
        <v>24</v>
      </c>
      <c r="X59" s="32">
        <f t="shared" si="0"/>
        <v>30</v>
      </c>
      <c r="Y59" s="32" t="str">
        <f t="shared" si="0"/>
        <v>-0.000158777930096137i</v>
      </c>
      <c r="Z59" s="31" t="str">
        <f t="shared" si="14"/>
        <v>307.36227464376+307.36227464376i</v>
      </c>
      <c r="AA59" s="31" t="str">
        <f t="shared" si="15"/>
        <v>1.33250357651723E+133-7.52018979871528E+132i</v>
      </c>
      <c r="AB59" s="31" t="str">
        <f t="shared" si="16"/>
        <v>1.33250357651723E+133-7.52018979871528E+132i</v>
      </c>
      <c r="AC59" s="31" t="str">
        <f t="shared" si="17"/>
        <v>1</v>
      </c>
      <c r="AD59" s="31" t="str">
        <f t="shared" si="18"/>
        <v>1</v>
      </c>
      <c r="AE59" t="str">
        <f t="shared" si="19"/>
        <v>0.0488023457575766-0.0488023457575766i</v>
      </c>
      <c r="AF59" t="s">
        <v>24</v>
      </c>
      <c r="AG59" s="32">
        <f t="shared" si="1"/>
        <v>10</v>
      </c>
      <c r="AH59" s="32" t="str">
        <f t="shared" si="1"/>
        <v>-3.17555860192275E-06i</v>
      </c>
      <c r="AI59" s="31" t="str">
        <f t="shared" si="20"/>
        <v>1254.80123176399+1254.80123176399i</v>
      </c>
      <c r="AJ59" s="31" t="e">
        <f t="shared" si="21"/>
        <v>#NUM!</v>
      </c>
      <c r="AK59" s="31" t="e">
        <f t="shared" si="22"/>
        <v>#NUM!</v>
      </c>
      <c r="AL59" s="31" t="e">
        <f t="shared" si="23"/>
        <v>#NUM!</v>
      </c>
      <c r="AM59" s="31">
        <f t="shared" si="24"/>
        <v>1</v>
      </c>
      <c r="AN59" t="str">
        <f t="shared" si="25"/>
        <v>0.00398469484523141-0.00398469484523141i</v>
      </c>
      <c r="AO59" t="s">
        <v>24</v>
      </c>
      <c r="AP59" s="32">
        <f t="shared" si="26"/>
        <v>10</v>
      </c>
      <c r="AQ59" s="32" t="str">
        <f t="shared" si="26"/>
        <v>0.916041989621071-2.88466409993638i</v>
      </c>
      <c r="AR59" s="32" t="str">
        <f t="shared" si="2"/>
        <v>0.0488023457575766-0.0488023457575766i</v>
      </c>
      <c r="AS59" s="32" t="str">
        <f t="shared" si="3"/>
        <v>0.00398469484523141-0.00398469484523141i</v>
      </c>
      <c r="AT59" t="str">
        <f t="shared" si="27"/>
        <v>10.9688290302239-2.93745114053919i</v>
      </c>
      <c r="AU59" t="s">
        <v>24</v>
      </c>
    </row>
    <row r="60" spans="7:47" ht="1" customHeight="1">
      <c r="G60" s="23"/>
      <c r="H60">
        <f t="shared" si="28"/>
        <v>3.6</v>
      </c>
      <c r="I60">
        <f t="shared" si="4"/>
        <v>3981.0717055349769</v>
      </c>
      <c r="J60">
        <f t="shared" si="5"/>
        <v>25013.811247045742</v>
      </c>
      <c r="K60" s="23"/>
      <c r="L60" t="str">
        <f t="shared" si="6"/>
        <v>11.4372254736942-3.50612481998615i</v>
      </c>
      <c r="M60">
        <f t="shared" si="7"/>
        <v>11.4372254736942</v>
      </c>
      <c r="N60">
        <f t="shared" si="8"/>
        <v>3.5061248199861499</v>
      </c>
      <c r="O60" s="23"/>
      <c r="P60" t="s">
        <v>24</v>
      </c>
      <c r="Q60">
        <f t="shared" si="9"/>
        <v>10</v>
      </c>
      <c r="R60" t="str">
        <f t="shared" si="10"/>
        <v>1.37799743998984-3.44689678628181i</v>
      </c>
      <c r="S60">
        <f t="shared" si="9"/>
        <v>30</v>
      </c>
      <c r="T60" t="str">
        <f t="shared" si="11"/>
        <v>-0.000199889571030105i</v>
      </c>
      <c r="U60">
        <f t="shared" si="12"/>
        <v>10</v>
      </c>
      <c r="V60" t="str">
        <f t="shared" si="13"/>
        <v>-3.99779142060211E-06i</v>
      </c>
      <c r="W60" t="s">
        <v>24</v>
      </c>
      <c r="X60" s="32">
        <f t="shared" si="0"/>
        <v>30</v>
      </c>
      <c r="Y60" s="32" t="str">
        <f t="shared" si="0"/>
        <v>-0.000199889571030105i</v>
      </c>
      <c r="Z60" s="31" t="str">
        <f t="shared" si="14"/>
        <v>273.936915623173+273.936915623173i</v>
      </c>
      <c r="AA60" s="31" t="str">
        <f t="shared" si="15"/>
        <v>-3.79602982812194E+118-2.70060250302309E+118i</v>
      </c>
      <c r="AB60" s="31" t="str">
        <f t="shared" si="16"/>
        <v>-3.79602982812194E+118-2.70060250302309E+118i</v>
      </c>
      <c r="AC60" s="31" t="str">
        <f t="shared" si="17"/>
        <v>1</v>
      </c>
      <c r="AD60" s="31" t="str">
        <f t="shared" si="18"/>
        <v>1</v>
      </c>
      <c r="AE60" t="str">
        <f t="shared" si="19"/>
        <v>0.0547571325532261-0.0547571325532261i</v>
      </c>
      <c r="AF60" t="s">
        <v>24</v>
      </c>
      <c r="AG60" s="32">
        <f t="shared" si="1"/>
        <v>10</v>
      </c>
      <c r="AH60" s="32" t="str">
        <f t="shared" si="1"/>
        <v>-3.99779142060211E-06i</v>
      </c>
      <c r="AI60" s="31" t="str">
        <f t="shared" si="20"/>
        <v>1118.34277498104+1118.34277498104i</v>
      </c>
      <c r="AJ60" s="31" t="e">
        <f t="shared" si="21"/>
        <v>#NUM!</v>
      </c>
      <c r="AK60" s="31" t="e">
        <f t="shared" si="22"/>
        <v>#NUM!</v>
      </c>
      <c r="AL60" s="31" t="e">
        <f t="shared" si="23"/>
        <v>#NUM!</v>
      </c>
      <c r="AM60" s="31">
        <f t="shared" si="24"/>
        <v>1</v>
      </c>
      <c r="AN60" t="str">
        <f t="shared" si="25"/>
        <v>0.00447090115111155-0.00447090115111155i</v>
      </c>
      <c r="AO60" t="s">
        <v>24</v>
      </c>
      <c r="AP60" s="32">
        <f t="shared" si="26"/>
        <v>10</v>
      </c>
      <c r="AQ60" s="32" t="str">
        <f t="shared" si="26"/>
        <v>1.37799743998984-3.44689678628181i</v>
      </c>
      <c r="AR60" s="32" t="str">
        <f t="shared" si="2"/>
        <v>0.0547571325532261-0.0547571325532261i</v>
      </c>
      <c r="AS60" s="32" t="str">
        <f t="shared" si="3"/>
        <v>0.00447090115111155-0.00447090115111155i</v>
      </c>
      <c r="AT60" t="str">
        <f t="shared" si="27"/>
        <v>11.4372254736942-3.50612481998615i</v>
      </c>
      <c r="AU60" t="s">
        <v>24</v>
      </c>
    </row>
    <row r="61" spans="7:47" ht="1" customHeight="1">
      <c r="G61" s="23"/>
      <c r="H61">
        <f t="shared" si="28"/>
        <v>3.5</v>
      </c>
      <c r="I61">
        <f t="shared" si="4"/>
        <v>3162.2776601683804</v>
      </c>
      <c r="J61">
        <f t="shared" si="5"/>
        <v>19869.176531592209</v>
      </c>
      <c r="K61" s="23"/>
      <c r="L61" t="str">
        <f t="shared" si="6"/>
        <v>12.0875381754721-4.08218089232465i</v>
      </c>
      <c r="M61">
        <f t="shared" si="7"/>
        <v>12.087538175472099</v>
      </c>
      <c r="N61">
        <f t="shared" si="8"/>
        <v>4.0821808923246499</v>
      </c>
      <c r="O61" s="23"/>
      <c r="P61" t="s">
        <v>24</v>
      </c>
      <c r="Q61">
        <f t="shared" si="9"/>
        <v>10</v>
      </c>
      <c r="R61" t="str">
        <f t="shared" si="10"/>
        <v>2.02108322864378-4.01572594549636i</v>
      </c>
      <c r="S61">
        <f t="shared" si="9"/>
        <v>30</v>
      </c>
      <c r="T61" t="str">
        <f t="shared" si="11"/>
        <v>-0.000251646060522435i</v>
      </c>
      <c r="U61">
        <f t="shared" si="12"/>
        <v>10</v>
      </c>
      <c r="V61" t="str">
        <f t="shared" si="13"/>
        <v>-0.0000050329212104487i</v>
      </c>
      <c r="W61" t="s">
        <v>24</v>
      </c>
      <c r="X61" s="32">
        <f t="shared" si="0"/>
        <v>30</v>
      </c>
      <c r="Y61" s="32" t="str">
        <f t="shared" si="0"/>
        <v>-0.000251646060522435i</v>
      </c>
      <c r="Z61" s="31" t="str">
        <f t="shared" si="14"/>
        <v>244.146533038617+244.146533038617i</v>
      </c>
      <c r="AA61" s="31" t="str">
        <f t="shared" si="15"/>
        <v>3.35149924229662E+105-4.20347522864735E+105i</v>
      </c>
      <c r="AB61" s="31" t="str">
        <f t="shared" si="16"/>
        <v>3.35149924229662E+105-4.20347522864735E+105i</v>
      </c>
      <c r="AC61" s="31" t="str">
        <f t="shared" si="17"/>
        <v>1</v>
      </c>
      <c r="AD61" s="31" t="str">
        <f t="shared" si="18"/>
        <v>1</v>
      </c>
      <c r="AE61" t="str">
        <f t="shared" si="19"/>
        <v>0.0614385132293786-0.0614385132293786i</v>
      </c>
      <c r="AF61" t="s">
        <v>24</v>
      </c>
      <c r="AG61" s="32">
        <f t="shared" si="1"/>
        <v>10</v>
      </c>
      <c r="AH61" s="32" t="str">
        <f t="shared" si="1"/>
        <v>-0.0000050329212104487i</v>
      </c>
      <c r="AI61" s="31" t="str">
        <f t="shared" si="20"/>
        <v>996.724047356945+996.724047356945i</v>
      </c>
      <c r="AJ61" s="31" t="e">
        <f t="shared" si="21"/>
        <v>#NUM!</v>
      </c>
      <c r="AK61" s="31" t="e">
        <f t="shared" si="22"/>
        <v>#NUM!</v>
      </c>
      <c r="AL61" s="31" t="e">
        <f t="shared" si="23"/>
        <v>#NUM!</v>
      </c>
      <c r="AM61" s="31">
        <f t="shared" si="24"/>
        <v>1</v>
      </c>
      <c r="AN61" t="str">
        <f t="shared" si="25"/>
        <v>0.00501643359890705-0.00501643359890705i</v>
      </c>
      <c r="AO61" t="s">
        <v>24</v>
      </c>
      <c r="AP61" s="32">
        <f t="shared" si="26"/>
        <v>10</v>
      </c>
      <c r="AQ61" s="32" t="str">
        <f t="shared" si="26"/>
        <v>2.02108322864378-4.01572594549636i</v>
      </c>
      <c r="AR61" s="32" t="str">
        <f t="shared" si="2"/>
        <v>0.0614385132293786-0.0614385132293786i</v>
      </c>
      <c r="AS61" s="32" t="str">
        <f t="shared" si="3"/>
        <v>0.00501643359890705-0.00501643359890705i</v>
      </c>
      <c r="AT61" t="str">
        <f t="shared" si="27"/>
        <v>12.0875381754721-4.08218089232465i</v>
      </c>
      <c r="AU61" t="s">
        <v>24</v>
      </c>
    </row>
    <row r="62" spans="7:47" ht="1" customHeight="1">
      <c r="G62" s="23"/>
      <c r="H62">
        <f t="shared" si="28"/>
        <v>3.4</v>
      </c>
      <c r="I62">
        <f t="shared" si="4"/>
        <v>2511.8864315095811</v>
      </c>
      <c r="J62">
        <f t="shared" si="5"/>
        <v>15782.647919764762</v>
      </c>
      <c r="K62" s="23"/>
      <c r="L62" t="str">
        <f t="shared" si="6"/>
        <v>12.9391382604561-4.59562088622076i</v>
      </c>
      <c r="M62">
        <f t="shared" si="7"/>
        <v>12.939138260456099</v>
      </c>
      <c r="N62">
        <f t="shared" si="8"/>
        <v>4.5956208862207601</v>
      </c>
      <c r="O62" s="23"/>
      <c r="P62" t="s">
        <v>24</v>
      </c>
      <c r="Q62">
        <f t="shared" si="9"/>
        <v>10</v>
      </c>
      <c r="R62" t="str">
        <f t="shared" si="10"/>
        <v>2.86457458373509-4.52105720949977i</v>
      </c>
      <c r="S62">
        <f t="shared" si="9"/>
        <v>30</v>
      </c>
      <c r="T62" t="str">
        <f t="shared" si="11"/>
        <v>-0.000316803620369586i</v>
      </c>
      <c r="U62">
        <f t="shared" si="12"/>
        <v>10</v>
      </c>
      <c r="V62" t="str">
        <f t="shared" si="13"/>
        <v>-6.33607240739173E-06i</v>
      </c>
      <c r="W62" t="s">
        <v>24</v>
      </c>
      <c r="X62" s="32">
        <f t="shared" si="0"/>
        <v>30</v>
      </c>
      <c r="Y62" s="32" t="str">
        <f t="shared" si="0"/>
        <v>-0.000316803620369586i</v>
      </c>
      <c r="Z62" s="31" t="str">
        <f t="shared" si="14"/>
        <v>217.595826612769+217.595826612769i</v>
      </c>
      <c r="AA62" s="31" t="str">
        <f t="shared" si="15"/>
        <v>-1.07345493195396E+94-1.16420914418621E+94i</v>
      </c>
      <c r="AB62" s="31" t="str">
        <f t="shared" si="16"/>
        <v>-1.07345493195396E+94-1.16420914418621E+94i</v>
      </c>
      <c r="AC62" s="31" t="str">
        <f t="shared" si="17"/>
        <v>1</v>
      </c>
      <c r="AD62" s="31" t="str">
        <f t="shared" si="18"/>
        <v>1</v>
      </c>
      <c r="AE62" t="str">
        <f t="shared" si="19"/>
        <v>0.068935145648238-0.068935145648238i</v>
      </c>
      <c r="AF62" t="s">
        <v>24</v>
      </c>
      <c r="AG62" s="32">
        <f t="shared" si="1"/>
        <v>10</v>
      </c>
      <c r="AH62" s="32" t="str">
        <f t="shared" si="1"/>
        <v>-6.33607240739173E-06i</v>
      </c>
      <c r="AI62" s="31" t="str">
        <f t="shared" si="20"/>
        <v>888.331242267343+888.331242267342i</v>
      </c>
      <c r="AJ62" s="31" t="e">
        <f t="shared" si="21"/>
        <v>#NUM!</v>
      </c>
      <c r="AK62" s="31" t="e">
        <f t="shared" si="22"/>
        <v>#NUM!</v>
      </c>
      <c r="AL62" s="31" t="e">
        <f t="shared" si="23"/>
        <v>#NUM!</v>
      </c>
      <c r="AM62" s="31">
        <f t="shared" si="24"/>
        <v>1</v>
      </c>
      <c r="AN62" t="str">
        <f t="shared" si="25"/>
        <v>0.00562853107275412-0.00562853107275412i</v>
      </c>
      <c r="AO62" t="s">
        <v>24</v>
      </c>
      <c r="AP62" s="32">
        <f t="shared" si="26"/>
        <v>10</v>
      </c>
      <c r="AQ62" s="32" t="str">
        <f t="shared" si="26"/>
        <v>2.86457458373509-4.52105720949977i</v>
      </c>
      <c r="AR62" s="32" t="str">
        <f t="shared" si="2"/>
        <v>0.068935145648238-0.068935145648238i</v>
      </c>
      <c r="AS62" s="32" t="str">
        <f t="shared" si="3"/>
        <v>0.00562853107275412-0.00562853107275412i</v>
      </c>
      <c r="AT62" t="str">
        <f t="shared" si="27"/>
        <v>12.9391382604561-4.59562088622076i</v>
      </c>
      <c r="AU62" t="s">
        <v>24</v>
      </c>
    </row>
    <row r="63" spans="7:47" ht="1" customHeight="1">
      <c r="G63" s="23"/>
      <c r="H63">
        <f t="shared" si="28"/>
        <v>3.3</v>
      </c>
      <c r="I63">
        <f t="shared" si="4"/>
        <v>1995.2623149688804</v>
      </c>
      <c r="J63">
        <f t="shared" si="5"/>
        <v>12536.602861381598</v>
      </c>
      <c r="K63" s="23"/>
      <c r="L63" t="str">
        <f t="shared" si="6"/>
        <v>13.9721945224788-4.95856084011698i</v>
      </c>
      <c r="M63">
        <f t="shared" si="7"/>
        <v>13.9721945224788</v>
      </c>
      <c r="N63">
        <f t="shared" si="8"/>
        <v>4.9585608401169798</v>
      </c>
      <c r="O63" s="23"/>
      <c r="P63" t="s">
        <v>24</v>
      </c>
      <c r="Q63">
        <f t="shared" si="9"/>
        <v>10</v>
      </c>
      <c r="R63" t="str">
        <f t="shared" si="10"/>
        <v>3.88853270117722-4.87489901881542i</v>
      </c>
      <c r="S63">
        <f t="shared" si="9"/>
        <v>30</v>
      </c>
      <c r="T63" t="str">
        <f t="shared" si="11"/>
        <v>-0.000398832128231665i</v>
      </c>
      <c r="U63">
        <f t="shared" si="12"/>
        <v>10</v>
      </c>
      <c r="V63" t="str">
        <f t="shared" si="13"/>
        <v>-7.97664256463329E-06i</v>
      </c>
      <c r="W63" t="s">
        <v>24</v>
      </c>
      <c r="X63" s="32">
        <f t="shared" si="0"/>
        <v>30</v>
      </c>
      <c r="Y63" s="32" t="str">
        <f t="shared" si="0"/>
        <v>-0.000398832128231665i</v>
      </c>
      <c r="Z63" s="31" t="str">
        <f t="shared" si="14"/>
        <v>193.932484602618+193.932484602618i</v>
      </c>
      <c r="AA63" s="31" t="str">
        <f t="shared" si="15"/>
        <v>5.54820896422679E+83-6.26826991689438E+83i</v>
      </c>
      <c r="AB63" s="31" t="str">
        <f t="shared" si="16"/>
        <v>5.54820896422679E+83-6.26826991689438E+83i</v>
      </c>
      <c r="AC63" s="31" t="str">
        <f t="shared" si="17"/>
        <v>1</v>
      </c>
      <c r="AD63" s="31" t="str">
        <f t="shared" si="18"/>
        <v>1</v>
      </c>
      <c r="AE63" t="str">
        <f t="shared" si="19"/>
        <v>0.0773465055673167-0.0773465055673167i</v>
      </c>
      <c r="AF63" t="s">
        <v>24</v>
      </c>
      <c r="AG63" s="32">
        <f t="shared" si="1"/>
        <v>10</v>
      </c>
      <c r="AH63" s="32" t="str">
        <f t="shared" si="1"/>
        <v>-7.97664256463329E-06i</v>
      </c>
      <c r="AI63" s="31" t="str">
        <f t="shared" si="20"/>
        <v>791.726053044284+791.726053044284i</v>
      </c>
      <c r="AJ63" s="31" t="e">
        <f t="shared" si="21"/>
        <v>#NUM!</v>
      </c>
      <c r="AK63" s="31" t="e">
        <f t="shared" si="22"/>
        <v>#NUM!</v>
      </c>
      <c r="AL63" s="31" t="e">
        <f t="shared" si="23"/>
        <v>#NUM!</v>
      </c>
      <c r="AM63" s="31">
        <f t="shared" si="24"/>
        <v>1</v>
      </c>
      <c r="AN63" t="str">
        <f t="shared" si="25"/>
        <v>0.00631531573424215-0.00631531573424215i</v>
      </c>
      <c r="AO63" t="s">
        <v>24</v>
      </c>
      <c r="AP63" s="32">
        <f t="shared" si="26"/>
        <v>10</v>
      </c>
      <c r="AQ63" s="32" t="str">
        <f t="shared" si="26"/>
        <v>3.88853270117722-4.87489901881542i</v>
      </c>
      <c r="AR63" s="32" t="str">
        <f t="shared" si="2"/>
        <v>0.0773465055673167-0.0773465055673167i</v>
      </c>
      <c r="AS63" s="32" t="str">
        <f t="shared" si="3"/>
        <v>0.00631531573424215-0.00631531573424215i</v>
      </c>
      <c r="AT63" t="str">
        <f t="shared" si="27"/>
        <v>13.9721945224788-4.95856084011698i</v>
      </c>
      <c r="AU63" t="s">
        <v>24</v>
      </c>
    </row>
    <row r="64" spans="7:47" ht="1" customHeight="1">
      <c r="G64" s="23"/>
      <c r="H64">
        <f t="shared" si="28"/>
        <v>3.2</v>
      </c>
      <c r="I64">
        <f t="shared" si="4"/>
        <v>1584.8931924611156</v>
      </c>
      <c r="J64">
        <f t="shared" si="5"/>
        <v>9958.17762032063</v>
      </c>
      <c r="K64" s="23"/>
      <c r="L64" t="str">
        <f t="shared" si="6"/>
        <v>15.1148250246626-5.09382619637238i</v>
      </c>
      <c r="M64">
        <f t="shared" si="7"/>
        <v>15.114825024662601</v>
      </c>
      <c r="N64">
        <f t="shared" si="8"/>
        <v>5.0938261963723797</v>
      </c>
      <c r="O64" s="23"/>
      <c r="P64" t="s">
        <v>24</v>
      </c>
      <c r="Q64">
        <f t="shared" si="9"/>
        <v>10</v>
      </c>
      <c r="R64" t="str">
        <f t="shared" si="10"/>
        <v>5.02095491724171-4.99995608895152i</v>
      </c>
      <c r="S64">
        <f t="shared" si="9"/>
        <v>30</v>
      </c>
      <c r="T64" t="str">
        <f t="shared" si="11"/>
        <v>-0.000502099901270792i</v>
      </c>
      <c r="U64">
        <f t="shared" si="12"/>
        <v>10</v>
      </c>
      <c r="V64" t="str">
        <f t="shared" si="13"/>
        <v>-0.0000100419980254158i</v>
      </c>
      <c r="W64" t="s">
        <v>24</v>
      </c>
      <c r="X64" s="32">
        <f t="shared" si="0"/>
        <v>30</v>
      </c>
      <c r="Y64" s="32" t="str">
        <f t="shared" si="0"/>
        <v>-0.000502099901270792i</v>
      </c>
      <c r="Z64" s="31" t="str">
        <f t="shared" si="14"/>
        <v>172.842508836692+172.842508836692i</v>
      </c>
      <c r="AA64" s="31" t="str">
        <f t="shared" si="15"/>
        <v>-5.79245554970028E+74-3.1840057218576E+73i</v>
      </c>
      <c r="AB64" s="31" t="str">
        <f t="shared" si="16"/>
        <v>-5.79245554970028E+74-3.1840057218576E+73i</v>
      </c>
      <c r="AC64" s="31" t="str">
        <f t="shared" si="17"/>
        <v>1</v>
      </c>
      <c r="AD64" s="31" t="str">
        <f t="shared" si="18"/>
        <v>1</v>
      </c>
      <c r="AE64" t="str">
        <f t="shared" si="19"/>
        <v>0.0867842066222991-0.0867842066222991i</v>
      </c>
      <c r="AF64" t="s">
        <v>24</v>
      </c>
      <c r="AG64" s="32">
        <f t="shared" si="1"/>
        <v>10</v>
      </c>
      <c r="AH64" s="32" t="str">
        <f t="shared" si="1"/>
        <v>-0.0000100419980254158i</v>
      </c>
      <c r="AI64" s="31" t="str">
        <f t="shared" si="20"/>
        <v>705.626587520647+705.626587520647i</v>
      </c>
      <c r="AJ64" s="31" t="str">
        <f t="shared" si="21"/>
        <v>-4.68379520583555E+305+1.3281578289314E+306i</v>
      </c>
      <c r="AK64" s="31" t="str">
        <f t="shared" si="22"/>
        <v>-4.68379520583555E+305+1.3281578289314E+306i</v>
      </c>
      <c r="AL64" s="31" t="str">
        <f t="shared" si="23"/>
        <v>1</v>
      </c>
      <c r="AM64" s="31" t="str">
        <f t="shared" si="24"/>
        <v>1</v>
      </c>
      <c r="AN64" t="str">
        <f t="shared" si="25"/>
        <v>0.00708590079856323-0.00708590079856323i</v>
      </c>
      <c r="AO64" t="s">
        <v>24</v>
      </c>
      <c r="AP64" s="32">
        <f t="shared" si="26"/>
        <v>10</v>
      </c>
      <c r="AQ64" s="32" t="str">
        <f t="shared" si="26"/>
        <v>5.02095491724171-4.99995608895152i</v>
      </c>
      <c r="AR64" s="32" t="str">
        <f t="shared" si="2"/>
        <v>0.0867842066222991-0.0867842066222991i</v>
      </c>
      <c r="AS64" s="32" t="str">
        <f t="shared" si="3"/>
        <v>0.00708590079856323-0.00708590079856323i</v>
      </c>
      <c r="AT64" t="str">
        <f t="shared" si="27"/>
        <v>15.1148250246626-5.09382619637238i</v>
      </c>
      <c r="AU64" t="s">
        <v>24</v>
      </c>
    </row>
    <row r="65" spans="7:47" ht="1" customHeight="1">
      <c r="G65" s="23"/>
      <c r="H65">
        <f t="shared" si="28"/>
        <v>3.1</v>
      </c>
      <c r="I65">
        <f t="shared" si="4"/>
        <v>1258.925411794168</v>
      </c>
      <c r="J65">
        <f t="shared" si="5"/>
        <v>7910.0616502201265</v>
      </c>
      <c r="K65" s="23"/>
      <c r="L65" t="str">
        <f t="shared" si="6"/>
        <v>16.2565553884195-4.97098594921901i</v>
      </c>
      <c r="M65">
        <f t="shared" si="7"/>
        <v>16.2565553884195</v>
      </c>
      <c r="N65">
        <f t="shared" si="8"/>
        <v>4.9709859492190098</v>
      </c>
      <c r="O65" s="23"/>
      <c r="P65" t="s">
        <v>24</v>
      </c>
      <c r="Q65">
        <f t="shared" si="9"/>
        <v>10</v>
      </c>
      <c r="R65" t="str">
        <f t="shared" si="10"/>
        <v>6.15123139558601-4.86566195638549i</v>
      </c>
      <c r="S65">
        <f t="shared" si="9"/>
        <v>30</v>
      </c>
      <c r="T65" t="str">
        <f t="shared" si="11"/>
        <v>-0.000632106324969143i</v>
      </c>
      <c r="U65">
        <f t="shared" si="12"/>
        <v>10</v>
      </c>
      <c r="V65" t="str">
        <f t="shared" si="13"/>
        <v>-0.0000126421264993829i</v>
      </c>
      <c r="W65" t="s">
        <v>24</v>
      </c>
      <c r="X65" s="32">
        <f t="shared" si="0"/>
        <v>30</v>
      </c>
      <c r="Y65" s="32" t="str">
        <f t="shared" si="0"/>
        <v>-0.000632106324969143i</v>
      </c>
      <c r="Z65" s="31" t="str">
        <f t="shared" si="14"/>
        <v>154.046048150092+154.046048150092i</v>
      </c>
      <c r="AA65" s="31" t="str">
        <f t="shared" si="15"/>
        <v>-3.96077842633066E+66-4.29467569550511E+65i</v>
      </c>
      <c r="AB65" s="31" t="str">
        <f t="shared" si="16"/>
        <v>-3.96077842633066E+66-4.29467569550511E+65i</v>
      </c>
      <c r="AC65" s="31" t="str">
        <f t="shared" si="17"/>
        <v>1</v>
      </c>
      <c r="AD65" s="31" t="str">
        <f t="shared" si="18"/>
        <v>1</v>
      </c>
      <c r="AE65" t="str">
        <f t="shared" si="19"/>
        <v>0.0973734813721742-0.0973734813721742i</v>
      </c>
      <c r="AF65" t="s">
        <v>24</v>
      </c>
      <c r="AG65" s="32">
        <f t="shared" si="1"/>
        <v>10</v>
      </c>
      <c r="AH65" s="32" t="str">
        <f t="shared" si="1"/>
        <v>-0.0000126421264993829i</v>
      </c>
      <c r="AI65" s="31" t="str">
        <f t="shared" si="20"/>
        <v>628.890358099888+628.890358099888i</v>
      </c>
      <c r="AJ65" s="31" t="str">
        <f t="shared" si="21"/>
        <v>5.588992815288E+272+3.59679477626562E+272i</v>
      </c>
      <c r="AK65" s="31" t="str">
        <f t="shared" si="22"/>
        <v>5.588992815288E+272+3.59679477626562E+272i</v>
      </c>
      <c r="AL65" s="31" t="str">
        <f t="shared" si="23"/>
        <v>1</v>
      </c>
      <c r="AM65" s="31" t="str">
        <f t="shared" si="24"/>
        <v>1</v>
      </c>
      <c r="AN65" t="str">
        <f t="shared" si="25"/>
        <v>0.00795051146134099-0.00795051146134099i</v>
      </c>
      <c r="AO65" t="s">
        <v>24</v>
      </c>
      <c r="AP65" s="32">
        <f t="shared" si="26"/>
        <v>10</v>
      </c>
      <c r="AQ65" s="32" t="str">
        <f t="shared" si="26"/>
        <v>6.15123139558601-4.86566195638549i</v>
      </c>
      <c r="AR65" s="32" t="str">
        <f t="shared" si="2"/>
        <v>0.0973734813721742-0.0973734813721742i</v>
      </c>
      <c r="AS65" s="32" t="str">
        <f t="shared" si="3"/>
        <v>0.00795051146134099-0.00795051146134099i</v>
      </c>
      <c r="AT65" t="str">
        <f t="shared" si="27"/>
        <v>16.2565553884195-4.97098594921901i</v>
      </c>
      <c r="AU65" t="s">
        <v>24</v>
      </c>
    </row>
    <row r="66" spans="7:47" ht="1" customHeight="1">
      <c r="G66" s="23"/>
      <c r="H66">
        <f t="shared" si="28"/>
        <v>3</v>
      </c>
      <c r="I66">
        <f t="shared" si="4"/>
        <v>1000</v>
      </c>
      <c r="J66">
        <f t="shared" si="5"/>
        <v>6283.1853071795858</v>
      </c>
      <c r="K66" s="23"/>
      <c r="L66" t="str">
        <f t="shared" si="6"/>
        <v>17.287743466889-4.62294789732386i</v>
      </c>
      <c r="M66">
        <f t="shared" si="7"/>
        <v>17.287743466889001</v>
      </c>
      <c r="N66">
        <f t="shared" si="8"/>
        <v>4.6229478973238596</v>
      </c>
      <c r="O66" s="23"/>
      <c r="P66" t="s">
        <v>24</v>
      </c>
      <c r="Q66">
        <f t="shared" si="9"/>
        <v>10</v>
      </c>
      <c r="R66" t="str">
        <f t="shared" si="10"/>
        <v>7.16956800324898-4.50477243368389i</v>
      </c>
      <c r="S66">
        <f t="shared" si="9"/>
        <v>30</v>
      </c>
      <c r="T66" t="str">
        <f t="shared" si="11"/>
        <v>-0.000795774715459477i</v>
      </c>
      <c r="U66">
        <f t="shared" si="12"/>
        <v>10</v>
      </c>
      <c r="V66" t="str">
        <f t="shared" si="13"/>
        <v>-0.0000159154943091895i</v>
      </c>
      <c r="W66" t="s">
        <v>24</v>
      </c>
      <c r="X66" s="32">
        <f t="shared" si="0"/>
        <v>30</v>
      </c>
      <c r="Y66" s="32" t="str">
        <f t="shared" si="0"/>
        <v>-0.000795774715459477i</v>
      </c>
      <c r="Z66" s="31" t="str">
        <f t="shared" si="14"/>
        <v>137.293684929565+137.293684929565i</v>
      </c>
      <c r="AA66" s="31" t="str">
        <f t="shared" si="15"/>
        <v>1.25225629109215E+59-1.70170691226206E+59i</v>
      </c>
      <c r="AB66" s="31" t="str">
        <f t="shared" si="16"/>
        <v>1.25225629109215E+59-1.70170691226206E+59i</v>
      </c>
      <c r="AC66" s="31" t="str">
        <f t="shared" si="17"/>
        <v>1</v>
      </c>
      <c r="AD66" s="31" t="str">
        <f t="shared" si="18"/>
        <v>1</v>
      </c>
      <c r="AE66" t="str">
        <f t="shared" si="19"/>
        <v>0.109254843059208-0.109254843059208i</v>
      </c>
      <c r="AF66" t="s">
        <v>24</v>
      </c>
      <c r="AG66" s="32">
        <f t="shared" si="1"/>
        <v>10</v>
      </c>
      <c r="AH66" s="32" t="str">
        <f t="shared" si="1"/>
        <v>-0.0000159154943091895i</v>
      </c>
      <c r="AI66" s="31" t="str">
        <f t="shared" si="20"/>
        <v>560.499121639794+560.499121639793i</v>
      </c>
      <c r="AJ66" s="31" t="str">
        <f t="shared" si="21"/>
        <v>3.58713369487995E+242+1.2705511565721E+243i</v>
      </c>
      <c r="AK66" s="31" t="str">
        <f t="shared" si="22"/>
        <v>3.58713369487995E+242+1.2705511565721E+243i</v>
      </c>
      <c r="AL66" s="31" t="str">
        <f t="shared" si="23"/>
        <v>1+3.45372379389984E-17i</v>
      </c>
      <c r="AM66" s="31" t="str">
        <f t="shared" si="24"/>
        <v>1+3.45372379389984E-17i</v>
      </c>
      <c r="AN66" t="str">
        <f t="shared" si="25"/>
        <v>0.00892062058076385-0.00892062058076385i</v>
      </c>
      <c r="AO66" t="s">
        <v>24</v>
      </c>
      <c r="AP66" s="32">
        <f t="shared" si="26"/>
        <v>10</v>
      </c>
      <c r="AQ66" s="32" t="str">
        <f t="shared" si="26"/>
        <v>7.16956800324898-4.50477243368389i</v>
      </c>
      <c r="AR66" s="32" t="str">
        <f t="shared" si="2"/>
        <v>0.109254843059208-0.109254843059208i</v>
      </c>
      <c r="AS66" s="32" t="str">
        <f t="shared" si="3"/>
        <v>0.00892062058076385-0.00892062058076385i</v>
      </c>
      <c r="AT66" t="str">
        <f t="shared" si="27"/>
        <v>17.287743466889-4.62294789732386i</v>
      </c>
      <c r="AU66" t="s">
        <v>24</v>
      </c>
    </row>
    <row r="67" spans="7:47" ht="1" customHeight="1">
      <c r="G67" s="23"/>
      <c r="H67">
        <f t="shared" si="28"/>
        <v>2.9</v>
      </c>
      <c r="I67">
        <f t="shared" si="4"/>
        <v>794.32823472428208</v>
      </c>
      <c r="J67">
        <f t="shared" si="5"/>
        <v>4990.9114934975069</v>
      </c>
      <c r="K67" s="23"/>
      <c r="L67" t="str">
        <f t="shared" si="6"/>
        <v>18.1384106333041-4.12822675147921i</v>
      </c>
      <c r="M67">
        <f t="shared" si="7"/>
        <v>18.138410633304101</v>
      </c>
      <c r="N67">
        <f t="shared" si="8"/>
        <v>4.1282267514792101</v>
      </c>
      <c r="O67" s="23"/>
      <c r="P67" t="s">
        <v>24</v>
      </c>
      <c r="Q67">
        <f t="shared" si="9"/>
        <v>10</v>
      </c>
      <c r="R67" t="str">
        <f t="shared" si="10"/>
        <v>8.00581558225436-3.99563170042947i</v>
      </c>
      <c r="S67">
        <f t="shared" si="9"/>
        <v>30</v>
      </c>
      <c r="T67" t="str">
        <f t="shared" si="11"/>
        <v>-0.00100182101135521i</v>
      </c>
      <c r="U67">
        <f t="shared" si="12"/>
        <v>10</v>
      </c>
      <c r="V67" t="str">
        <f t="shared" si="13"/>
        <v>-0.0000200364202271041i</v>
      </c>
      <c r="W67" t="s">
        <v>24</v>
      </c>
      <c r="X67" s="32">
        <f t="shared" si="0"/>
        <v>30</v>
      </c>
      <c r="Y67" s="32" t="str">
        <f t="shared" si="0"/>
        <v>-0.00100182101135521i</v>
      </c>
      <c r="Z67" s="31" t="str">
        <f t="shared" si="14"/>
        <v>122.363125493314+122.363125493314i</v>
      </c>
      <c r="AA67" s="31" t="str">
        <f t="shared" si="15"/>
        <v>-6.8405030836845E+52+1.09681495656791E+52i</v>
      </c>
      <c r="AB67" s="31" t="str">
        <f t="shared" si="16"/>
        <v>-6.8405030836845E+52+1.09681495656791E+52i</v>
      </c>
      <c r="AC67" s="31" t="str">
        <f t="shared" si="17"/>
        <v>1</v>
      </c>
      <c r="AD67" s="31" t="str">
        <f t="shared" si="18"/>
        <v>1</v>
      </c>
      <c r="AE67" t="str">
        <f t="shared" si="19"/>
        <v>0.122585950134296-0.122585950134296i</v>
      </c>
      <c r="AF67" t="s">
        <v>24</v>
      </c>
      <c r="AG67" s="32">
        <f t="shared" si="1"/>
        <v>10</v>
      </c>
      <c r="AH67" s="32" t="str">
        <f t="shared" si="1"/>
        <v>-0.0000200364202271041i</v>
      </c>
      <c r="AI67" s="31" t="str">
        <f t="shared" si="20"/>
        <v>499.545367984607+499.545367984607i</v>
      </c>
      <c r="AJ67" s="31" t="str">
        <f t="shared" si="21"/>
        <v>-4.45187014470759E+216-1.43114852696659E+215i</v>
      </c>
      <c r="AK67" s="31" t="str">
        <f t="shared" si="22"/>
        <v>-4.45187014470759E+216-1.43114852696659E+215i</v>
      </c>
      <c r="AL67" s="31" t="str">
        <f t="shared" si="23"/>
        <v>1</v>
      </c>
      <c r="AM67" s="31" t="str">
        <f t="shared" si="24"/>
        <v>1</v>
      </c>
      <c r="AN67" t="str">
        <f t="shared" si="25"/>
        <v>0.0100091009154429-0.0100091009154429i</v>
      </c>
      <c r="AO67" t="s">
        <v>24</v>
      </c>
      <c r="AP67" s="32">
        <f t="shared" si="26"/>
        <v>10</v>
      </c>
      <c r="AQ67" s="32" t="str">
        <f t="shared" si="26"/>
        <v>8.00581558225436-3.99563170042947i</v>
      </c>
      <c r="AR67" s="32" t="str">
        <f t="shared" si="2"/>
        <v>0.122585950134296-0.122585950134296i</v>
      </c>
      <c r="AS67" s="32" t="str">
        <f t="shared" si="3"/>
        <v>0.0100091009154429-0.0100091009154429i</v>
      </c>
      <c r="AT67" t="str">
        <f t="shared" si="27"/>
        <v>18.1384106333041-4.12822675147921i</v>
      </c>
      <c r="AU67" t="s">
        <v>24</v>
      </c>
    </row>
    <row r="68" spans="7:47" ht="1" customHeight="1">
      <c r="G68" s="23"/>
      <c r="H68">
        <f t="shared" si="28"/>
        <v>2.8</v>
      </c>
      <c r="I68">
        <f t="shared" si="4"/>
        <v>630.95734448019323</v>
      </c>
      <c r="J68">
        <f t="shared" si="5"/>
        <v>3964.4219162949989</v>
      </c>
      <c r="K68" s="23"/>
      <c r="L68" t="str">
        <f t="shared" si="6"/>
        <v>18.7905734951714-3.57474798835985i</v>
      </c>
      <c r="M68">
        <f t="shared" si="7"/>
        <v>18.790573495171401</v>
      </c>
      <c r="N68">
        <f t="shared" si="8"/>
        <v>3.5747479883598499</v>
      </c>
      <c r="O68" s="23"/>
      <c r="P68" t="s">
        <v>24</v>
      </c>
      <c r="Q68">
        <f t="shared" si="9"/>
        <v>10</v>
      </c>
      <c r="R68" t="str">
        <f t="shared" si="10"/>
        <v>8.64179940094449-3.42597389413293i</v>
      </c>
      <c r="S68">
        <f t="shared" si="9"/>
        <v>30</v>
      </c>
      <c r="T68" t="str">
        <f t="shared" si="11"/>
        <v>-0.0012612179292644i</v>
      </c>
      <c r="U68">
        <f t="shared" si="12"/>
        <v>10</v>
      </c>
      <c r="V68" t="str">
        <f t="shared" si="13"/>
        <v>-0.0000252243585852881i</v>
      </c>
      <c r="W68" t="s">
        <v>24</v>
      </c>
      <c r="X68" s="32">
        <f t="shared" ref="X68:Y99" si="29">S68</f>
        <v>30</v>
      </c>
      <c r="Y68" s="32" t="str">
        <f t="shared" si="29"/>
        <v>-0.0012612179292644i</v>
      </c>
      <c r="Z68" s="31" t="str">
        <f t="shared" si="14"/>
        <v>109.056250388894+109.056250388894i</v>
      </c>
      <c r="AA68" s="31" t="str">
        <f t="shared" si="15"/>
        <v>-7.16627290066804E+46+9.02123120441894E+46i</v>
      </c>
      <c r="AB68" s="31" t="str">
        <f t="shared" si="16"/>
        <v>-7.16627290066804E+46+9.02123120441894E+46i</v>
      </c>
      <c r="AC68" s="31" t="str">
        <f t="shared" si="17"/>
        <v>1</v>
      </c>
      <c r="AD68" s="31" t="str">
        <f t="shared" si="18"/>
        <v>1</v>
      </c>
      <c r="AE68" t="str">
        <f t="shared" si="19"/>
        <v>0.13754369828882-0.13754369828882i</v>
      </c>
      <c r="AF68" t="s">
        <v>24</v>
      </c>
      <c r="AG68" s="32">
        <f t="shared" ref="AG68:AH99" si="30">U68</f>
        <v>10</v>
      </c>
      <c r="AH68" s="32" t="str">
        <f t="shared" si="30"/>
        <v>-0.0000252243585852881i</v>
      </c>
      <c r="AI68" s="31" t="str">
        <f t="shared" si="20"/>
        <v>445.220277856647+445.220277856647i</v>
      </c>
      <c r="AJ68" s="31" t="str">
        <f t="shared" si="21"/>
        <v>7.19143054256141E+192-8.80410571257988E+192i</v>
      </c>
      <c r="AK68" s="31" t="str">
        <f t="shared" si="22"/>
        <v>7.19143054256141E+192-8.80410571257988E+192i</v>
      </c>
      <c r="AL68" s="31" t="str">
        <f t="shared" si="23"/>
        <v>1</v>
      </c>
      <c r="AM68" s="31" t="str">
        <f t="shared" si="24"/>
        <v>1</v>
      </c>
      <c r="AN68" t="str">
        <f t="shared" si="25"/>
        <v>0.0112303959380977-0.0112303959380977i</v>
      </c>
      <c r="AO68" t="s">
        <v>24</v>
      </c>
      <c r="AP68" s="32">
        <f t="shared" si="26"/>
        <v>10</v>
      </c>
      <c r="AQ68" s="32" t="str">
        <f t="shared" si="26"/>
        <v>8.64179940094449-3.42597389413293i</v>
      </c>
      <c r="AR68" s="32" t="str">
        <f t="shared" si="2"/>
        <v>0.13754369828882-0.13754369828882i</v>
      </c>
      <c r="AS68" s="32" t="str">
        <f t="shared" si="3"/>
        <v>0.0112303959380977-0.0112303959380977i</v>
      </c>
      <c r="AT68" t="str">
        <f t="shared" si="27"/>
        <v>18.7905734951714-3.57474798835985i</v>
      </c>
      <c r="AU68" t="s">
        <v>24</v>
      </c>
    </row>
    <row r="69" spans="7:47" ht="1" customHeight="1">
      <c r="G69" s="23"/>
      <c r="H69">
        <f t="shared" si="28"/>
        <v>2.7</v>
      </c>
      <c r="I69">
        <f t="shared" si="4"/>
        <v>501.18723362727269</v>
      </c>
      <c r="J69">
        <f t="shared" si="5"/>
        <v>3149.0522624728624</v>
      </c>
      <c r="K69" s="23"/>
      <c r="L69" t="str">
        <f t="shared" si="6"/>
        <v>19.2647399432642-3.03187603456316i</v>
      </c>
      <c r="M69">
        <f t="shared" si="7"/>
        <v>19.2647399432642</v>
      </c>
      <c r="N69">
        <f t="shared" si="8"/>
        <v>3.0318760345631599</v>
      </c>
      <c r="O69" s="23"/>
      <c r="P69" t="s">
        <v>24</v>
      </c>
      <c r="Q69">
        <f t="shared" ref="Q69:S100" si="31">Q$31</f>
        <v>10</v>
      </c>
      <c r="R69" t="str">
        <f t="shared" si="10"/>
        <v>9.09781266401955-2.8649487553185i</v>
      </c>
      <c r="S69">
        <f t="shared" si="31"/>
        <v>30</v>
      </c>
      <c r="T69" t="str">
        <f t="shared" si="11"/>
        <v>-0.00158777930096138i</v>
      </c>
      <c r="U69">
        <f t="shared" si="12"/>
        <v>10</v>
      </c>
      <c r="V69" t="str">
        <f t="shared" si="13"/>
        <v>-0.0000317555860192275i</v>
      </c>
      <c r="W69" t="s">
        <v>24</v>
      </c>
      <c r="X69" s="32">
        <f t="shared" si="29"/>
        <v>30</v>
      </c>
      <c r="Y69" s="32" t="str">
        <f t="shared" si="29"/>
        <v>-0.00158777930096138i</v>
      </c>
      <c r="Z69" s="31" t="str">
        <f t="shared" si="14"/>
        <v>97.1964854684497+97.1964854684497i</v>
      </c>
      <c r="AA69" s="31" t="str">
        <f t="shared" si="15"/>
        <v>-7.99351275590126E+41+1.56125354506004E+41i</v>
      </c>
      <c r="AB69" s="31" t="str">
        <f t="shared" si="16"/>
        <v>-7.99351275590126E+41+1.56125354506004E+41i</v>
      </c>
      <c r="AC69" s="31" t="str">
        <f t="shared" si="17"/>
        <v>1+2.3308949490054E-17i</v>
      </c>
      <c r="AD69" s="31" t="str">
        <f t="shared" si="18"/>
        <v>1+2.3308949490054E-17i</v>
      </c>
      <c r="AE69" t="str">
        <f t="shared" si="19"/>
        <v>0.154326567752998-0.154326567752998i</v>
      </c>
      <c r="AF69" t="s">
        <v>24</v>
      </c>
      <c r="AG69" s="32">
        <f t="shared" si="30"/>
        <v>10</v>
      </c>
      <c r="AH69" s="32" t="str">
        <f t="shared" si="30"/>
        <v>-0.0000317555860192275i</v>
      </c>
      <c r="AI69" s="31" t="str">
        <f t="shared" si="20"/>
        <v>396.802990315904+396.802990315904i</v>
      </c>
      <c r="AJ69" s="31" t="str">
        <f t="shared" si="21"/>
        <v>6.10137127020347E+171+8.75804180144469E+171i</v>
      </c>
      <c r="AK69" s="31" t="str">
        <f t="shared" si="22"/>
        <v>6.10137127020347E+171+8.75804180144469E+171i</v>
      </c>
      <c r="AL69" s="31" t="str">
        <f t="shared" si="23"/>
        <v>1</v>
      </c>
      <c r="AM69" s="31" t="str">
        <f t="shared" si="24"/>
        <v>1</v>
      </c>
      <c r="AN69" t="str">
        <f t="shared" si="25"/>
        <v>0.0126007114916634-0.0126007114916634i</v>
      </c>
      <c r="AO69" t="s">
        <v>24</v>
      </c>
      <c r="AP69" s="32">
        <f t="shared" ref="AP69:AQ100" si="32">Q69</f>
        <v>10</v>
      </c>
      <c r="AQ69" s="32" t="str">
        <f t="shared" si="32"/>
        <v>9.09781266401955-2.8649487553185i</v>
      </c>
      <c r="AR69" s="32" t="str">
        <f t="shared" si="2"/>
        <v>0.154326567752998-0.154326567752998i</v>
      </c>
      <c r="AS69" s="32" t="str">
        <f t="shared" si="3"/>
        <v>0.0126007114916634-0.0126007114916634i</v>
      </c>
      <c r="AT69" t="str">
        <f t="shared" si="27"/>
        <v>19.2647399432642-3.03187603456316i</v>
      </c>
      <c r="AU69" t="s">
        <v>24</v>
      </c>
    </row>
    <row r="70" spans="7:47" ht="1" customHeight="1">
      <c r="G70" s="23"/>
      <c r="H70">
        <f t="shared" si="28"/>
        <v>2.6</v>
      </c>
      <c r="I70">
        <f t="shared" si="4"/>
        <v>398.10717055349761</v>
      </c>
      <c r="J70">
        <f t="shared" si="5"/>
        <v>2501.3811247045737</v>
      </c>
      <c r="K70" s="23"/>
      <c r="L70" t="str">
        <f t="shared" si="6"/>
        <v>19.5984483553171-2.54138350228085i</v>
      </c>
      <c r="M70">
        <f t="shared" si="7"/>
        <v>19.5984483553171</v>
      </c>
      <c r="N70">
        <f t="shared" si="8"/>
        <v>2.54138350228085</v>
      </c>
      <c r="O70" s="23"/>
      <c r="P70" t="s">
        <v>24</v>
      </c>
      <c r="Q70">
        <f t="shared" si="31"/>
        <v>10</v>
      </c>
      <c r="R70" t="str">
        <f t="shared" si="10"/>
        <v>9.41115286747817-2.35408801444192i</v>
      </c>
      <c r="S70">
        <f t="shared" si="31"/>
        <v>30</v>
      </c>
      <c r="T70" t="str">
        <f t="shared" si="11"/>
        <v>-0.00199889571030105i</v>
      </c>
      <c r="U70">
        <f t="shared" si="12"/>
        <v>10</v>
      </c>
      <c r="V70" t="str">
        <f t="shared" si="13"/>
        <v>-0.0000399779142060211i</v>
      </c>
      <c r="W70" t="s">
        <v>24</v>
      </c>
      <c r="X70" s="32">
        <f t="shared" si="29"/>
        <v>30</v>
      </c>
      <c r="Y70" s="32" t="str">
        <f t="shared" si="29"/>
        <v>-0.00199889571030105i</v>
      </c>
      <c r="Z70" s="31" t="str">
        <f t="shared" si="14"/>
        <v>86.6264588570591+86.6264588570591i</v>
      </c>
      <c r="AA70" s="31" t="str">
        <f t="shared" si="15"/>
        <v>4.82126732554967E+36-2.03470313264363E+37i</v>
      </c>
      <c r="AB70" s="31" t="str">
        <f t="shared" si="16"/>
        <v>4.82126732554967E+36-2.03470313264363E+37i</v>
      </c>
      <c r="AC70" s="31" t="str">
        <f t="shared" si="17"/>
        <v>1</v>
      </c>
      <c r="AD70" s="31" t="str">
        <f t="shared" si="18"/>
        <v>1</v>
      </c>
      <c r="AE70" t="str">
        <f t="shared" si="19"/>
        <v>0.173157257007946-0.173157257007946i</v>
      </c>
      <c r="AF70" t="s">
        <v>24</v>
      </c>
      <c r="AG70" s="32">
        <f t="shared" si="30"/>
        <v>10</v>
      </c>
      <c r="AH70" s="32" t="str">
        <f t="shared" si="30"/>
        <v>-0.0000399779142060211i</v>
      </c>
      <c r="AI70" s="31" t="str">
        <f t="shared" si="20"/>
        <v>353.651037373324+353.651037373324i</v>
      </c>
      <c r="AJ70" s="31" t="str">
        <f t="shared" si="21"/>
        <v>-4.2675813087687E+152+1.89184884924295E+153i</v>
      </c>
      <c r="AK70" s="31" t="str">
        <f t="shared" si="22"/>
        <v>-4.2675813087687E+152+1.89184884924295E+153i</v>
      </c>
      <c r="AL70" s="31" t="str">
        <f t="shared" si="23"/>
        <v>1</v>
      </c>
      <c r="AM70" s="31" t="str">
        <f t="shared" si="24"/>
        <v>1</v>
      </c>
      <c r="AN70" t="str">
        <f t="shared" si="25"/>
        <v>0.0141382308309811-0.0141382308309811i</v>
      </c>
      <c r="AO70" t="s">
        <v>24</v>
      </c>
      <c r="AP70" s="32">
        <f t="shared" si="32"/>
        <v>10</v>
      </c>
      <c r="AQ70" s="32" t="str">
        <f t="shared" si="32"/>
        <v>9.41115286747817-2.35408801444192i</v>
      </c>
      <c r="AR70" s="32" t="str">
        <f t="shared" si="2"/>
        <v>0.173157257007946-0.173157257007946i</v>
      </c>
      <c r="AS70" s="32" t="str">
        <f t="shared" si="3"/>
        <v>0.0141382308309811-0.0141382308309811i</v>
      </c>
      <c r="AT70" t="str">
        <f t="shared" si="27"/>
        <v>19.5984483553171-2.54138350228085i</v>
      </c>
      <c r="AU70" t="s">
        <v>24</v>
      </c>
    </row>
    <row r="71" spans="7:47" ht="1" customHeight="1">
      <c r="G71" s="23"/>
      <c r="H71">
        <f t="shared" si="28"/>
        <v>2.5</v>
      </c>
      <c r="I71">
        <f t="shared" si="4"/>
        <v>316.22776601683825</v>
      </c>
      <c r="J71">
        <f t="shared" si="5"/>
        <v>1986.917653159222</v>
      </c>
      <c r="K71" s="23"/>
      <c r="L71" t="str">
        <f t="shared" si="6"/>
        <v>19.8303583513044-2.12160537372146i</v>
      </c>
      <c r="M71">
        <f t="shared" si="7"/>
        <v>19.830358351304401</v>
      </c>
      <c r="N71">
        <f t="shared" si="8"/>
        <v>2.1216053737214602</v>
      </c>
      <c r="O71" s="23"/>
      <c r="P71" t="s">
        <v>24</v>
      </c>
      <c r="Q71">
        <f t="shared" si="31"/>
        <v>10</v>
      </c>
      <c r="R71" t="str">
        <f t="shared" si="10"/>
        <v>9.62020935754162-1.9114563799587i</v>
      </c>
      <c r="S71">
        <f t="shared" si="31"/>
        <v>30</v>
      </c>
      <c r="T71" t="str">
        <f t="shared" si="11"/>
        <v>-0.00251646060522435i</v>
      </c>
      <c r="U71">
        <f t="shared" si="12"/>
        <v>10</v>
      </c>
      <c r="V71" t="str">
        <f t="shared" si="13"/>
        <v>-0.000050329212104487i</v>
      </c>
      <c r="W71" t="s">
        <v>24</v>
      </c>
      <c r="X71" s="32">
        <f t="shared" si="29"/>
        <v>30</v>
      </c>
      <c r="Y71" s="32" t="str">
        <f t="shared" si="29"/>
        <v>-0.00251646060522435i</v>
      </c>
      <c r="Z71" s="31" t="str">
        <f t="shared" si="14"/>
        <v>77.205912723558+77.205912723558i</v>
      </c>
      <c r="AA71" s="31" t="str">
        <f t="shared" si="15"/>
        <v>-3.97698519875967E+32+1.64729074102413E+33i</v>
      </c>
      <c r="AB71" s="31" t="str">
        <f t="shared" si="16"/>
        <v>-3.97698519875967E+32+1.64729074102413E+33i</v>
      </c>
      <c r="AC71" s="31" t="str">
        <f t="shared" si="17"/>
        <v>1</v>
      </c>
      <c r="AD71" s="31" t="str">
        <f t="shared" si="18"/>
        <v>1</v>
      </c>
      <c r="AE71" t="str">
        <f t="shared" si="19"/>
        <v>0.194285637859223-0.194285637859223i</v>
      </c>
      <c r="AF71" t="s">
        <v>24</v>
      </c>
      <c r="AG71" s="32">
        <f t="shared" si="30"/>
        <v>10</v>
      </c>
      <c r="AH71" s="32" t="str">
        <f t="shared" si="30"/>
        <v>-0.000050329212104487i</v>
      </c>
      <c r="AI71" s="31" t="str">
        <f t="shared" si="20"/>
        <v>315.191818830948+315.191818830948i</v>
      </c>
      <c r="AJ71" s="31" t="str">
        <f t="shared" si="21"/>
        <v>1.97169645390207E+136+3.30243284197356E+136i</v>
      </c>
      <c r="AK71" s="31" t="str">
        <f t="shared" si="22"/>
        <v>1.97169645390207E+136+3.30243284197356E+136i</v>
      </c>
      <c r="AL71" s="31" t="str">
        <f t="shared" si="23"/>
        <v>1</v>
      </c>
      <c r="AM71" s="31" t="str">
        <f t="shared" si="24"/>
        <v>1</v>
      </c>
      <c r="AN71" t="str">
        <f t="shared" si="25"/>
        <v>0.0158633559035418-0.0158633559035418i</v>
      </c>
      <c r="AO71" t="s">
        <v>24</v>
      </c>
      <c r="AP71" s="32">
        <f t="shared" si="32"/>
        <v>10</v>
      </c>
      <c r="AQ71" s="32" t="str">
        <f t="shared" si="32"/>
        <v>9.62020935754162-1.9114563799587i</v>
      </c>
      <c r="AR71" s="32" t="str">
        <f t="shared" si="2"/>
        <v>0.194285637859223-0.194285637859223i</v>
      </c>
      <c r="AS71" s="32" t="str">
        <f t="shared" si="3"/>
        <v>0.0158633559035418-0.0158633559035418i</v>
      </c>
      <c r="AT71" t="str">
        <f t="shared" si="27"/>
        <v>19.8303583513044-2.12160537372146i</v>
      </c>
      <c r="AU71" t="s">
        <v>24</v>
      </c>
    </row>
    <row r="72" spans="7:47" ht="1" customHeight="1">
      <c r="G72" s="23"/>
      <c r="H72">
        <f t="shared" si="28"/>
        <v>2.4</v>
      </c>
      <c r="I72">
        <f t="shared" si="4"/>
        <v>251.18864315095806</v>
      </c>
      <c r="J72">
        <f t="shared" si="5"/>
        <v>1578.2647919764759</v>
      </c>
      <c r="K72" s="23"/>
      <c r="L72" t="str">
        <f t="shared" si="6"/>
        <v>19.9927529576262-1.77569799483441i</v>
      </c>
      <c r="M72">
        <f t="shared" si="7"/>
        <v>19.992752957626202</v>
      </c>
      <c r="N72">
        <f t="shared" si="8"/>
        <v>1.77569799483441</v>
      </c>
      <c r="O72" s="23"/>
      <c r="P72" t="s">
        <v>24</v>
      </c>
      <c r="Q72">
        <f t="shared" si="31"/>
        <v>10</v>
      </c>
      <c r="R72" t="str">
        <f t="shared" si="10"/>
        <v>9.75696190847138-1.5399069456796i</v>
      </c>
      <c r="S72">
        <f t="shared" si="31"/>
        <v>30</v>
      </c>
      <c r="T72" t="str">
        <f t="shared" si="11"/>
        <v>-0.00316803620369587i</v>
      </c>
      <c r="U72">
        <f t="shared" si="12"/>
        <v>10</v>
      </c>
      <c r="V72" t="str">
        <f t="shared" si="13"/>
        <v>-0.0000633607240739173i</v>
      </c>
      <c r="W72" t="s">
        <v>24</v>
      </c>
      <c r="X72" s="32">
        <f t="shared" si="29"/>
        <v>30</v>
      </c>
      <c r="Y72" s="32" t="str">
        <f t="shared" si="29"/>
        <v>-0.00316803620369587i</v>
      </c>
      <c r="Z72" s="31" t="str">
        <f t="shared" si="14"/>
        <v>68.8098421443431+68.8098421443431i</v>
      </c>
      <c r="AA72" s="31" t="str">
        <f t="shared" si="15"/>
        <v>3.64885499759331E+29-1.14953135230872E+29i</v>
      </c>
      <c r="AB72" s="31" t="str">
        <f t="shared" si="16"/>
        <v>3.64885499759331E+29-1.14953135230872E+29i</v>
      </c>
      <c r="AC72" s="31" t="str">
        <f t="shared" si="17"/>
        <v>1</v>
      </c>
      <c r="AD72" s="31" t="str">
        <f t="shared" si="18"/>
        <v>1</v>
      </c>
      <c r="AE72" t="str">
        <f t="shared" si="19"/>
        <v>0.217992071083877-0.217992071083877i</v>
      </c>
      <c r="AF72" t="s">
        <v>24</v>
      </c>
      <c r="AG72" s="32">
        <f t="shared" si="30"/>
        <v>10</v>
      </c>
      <c r="AH72" s="32" t="str">
        <f t="shared" si="30"/>
        <v>-0.0000633607240739173i</v>
      </c>
      <c r="AI72" s="31" t="str">
        <f t="shared" si="20"/>
        <v>280.915004225164+280.915004225164i</v>
      </c>
      <c r="AJ72" s="31" t="str">
        <f t="shared" si="21"/>
        <v>-1.2730237526629E+121-4.83327649000855E+121i</v>
      </c>
      <c r="AK72" s="31" t="str">
        <f t="shared" si="22"/>
        <v>-1.2730237526629E+121-4.83327649000855E+121i</v>
      </c>
      <c r="AL72" s="31" t="str">
        <f t="shared" si="23"/>
        <v>1</v>
      </c>
      <c r="AM72" s="31" t="str">
        <f t="shared" si="24"/>
        <v>1</v>
      </c>
      <c r="AN72" t="str">
        <f t="shared" si="25"/>
        <v>0.0177989780709339-0.0177989780709339i</v>
      </c>
      <c r="AO72" t="s">
        <v>24</v>
      </c>
      <c r="AP72" s="32">
        <f t="shared" si="32"/>
        <v>10</v>
      </c>
      <c r="AQ72" s="32" t="str">
        <f t="shared" si="32"/>
        <v>9.75696190847138-1.5399069456796i</v>
      </c>
      <c r="AR72" s="32" t="str">
        <f t="shared" si="2"/>
        <v>0.217992071083877-0.217992071083877i</v>
      </c>
      <c r="AS72" s="32" t="str">
        <f t="shared" si="3"/>
        <v>0.0177989780709339-0.0177989780709339i</v>
      </c>
      <c r="AT72" t="str">
        <f t="shared" si="27"/>
        <v>19.9927529576262-1.77569799483441i</v>
      </c>
      <c r="AU72" t="s">
        <v>24</v>
      </c>
    </row>
    <row r="73" spans="7:47" ht="1" customHeight="1">
      <c r="G73" s="23"/>
      <c r="H73">
        <f t="shared" si="28"/>
        <v>2.2999999999999998</v>
      </c>
      <c r="I73">
        <f t="shared" si="4"/>
        <v>199.52623149688802</v>
      </c>
      <c r="J73">
        <f t="shared" si="5"/>
        <v>1253.6602861381596</v>
      </c>
      <c r="K73" s="23"/>
      <c r="L73" t="str">
        <f t="shared" si="6"/>
        <v>20.1098274038866-1.4988237443148i</v>
      </c>
      <c r="M73">
        <f t="shared" si="7"/>
        <v>20.109827403886602</v>
      </c>
      <c r="N73">
        <f t="shared" si="8"/>
        <v>1.4988237443148</v>
      </c>
      <c r="O73" s="23"/>
      <c r="P73" t="s">
        <v>24</v>
      </c>
      <c r="Q73">
        <f t="shared" si="31"/>
        <v>10</v>
      </c>
      <c r="R73" t="str">
        <f t="shared" si="10"/>
        <v>9.84526549537567-1.23426183580388i</v>
      </c>
      <c r="S73">
        <f t="shared" si="31"/>
        <v>30</v>
      </c>
      <c r="T73" t="str">
        <f t="shared" si="11"/>
        <v>-0.00398832128231665i</v>
      </c>
      <c r="U73">
        <f t="shared" si="12"/>
        <v>10</v>
      </c>
      <c r="V73" t="str">
        <f t="shared" si="13"/>
        <v>-0.000079766425646333i</v>
      </c>
      <c r="W73" t="s">
        <v>24</v>
      </c>
      <c r="X73" s="32">
        <f t="shared" si="29"/>
        <v>30</v>
      </c>
      <c r="Y73" s="32" t="str">
        <f t="shared" si="29"/>
        <v>-0.00398832128231665i</v>
      </c>
      <c r="Z73" s="31" t="str">
        <f t="shared" si="14"/>
        <v>61.3268363639808+61.3268363639808i</v>
      </c>
      <c r="AA73" s="31" t="str">
        <f t="shared" si="15"/>
        <v>1.41466869268643E+25-2.14751578320848E+26i</v>
      </c>
      <c r="AB73" s="31" t="str">
        <f t="shared" si="16"/>
        <v>1.41466869268643E+25-2.14751578320848E+26i</v>
      </c>
      <c r="AC73" s="31" t="str">
        <f t="shared" si="17"/>
        <v>1</v>
      </c>
      <c r="AD73" s="31" t="str">
        <f t="shared" si="18"/>
        <v>1</v>
      </c>
      <c r="AE73" t="str">
        <f t="shared" si="19"/>
        <v>0.244591126647615-0.244591126647615i</v>
      </c>
      <c r="AF73" t="s">
        <v>24</v>
      </c>
      <c r="AG73" s="32">
        <f t="shared" si="30"/>
        <v>10</v>
      </c>
      <c r="AH73" s="32" t="str">
        <f t="shared" si="30"/>
        <v>-0.000079766425646333i</v>
      </c>
      <c r="AI73" s="31" t="str">
        <f t="shared" si="20"/>
        <v>250.365761051522+250.365761051522i</v>
      </c>
      <c r="AJ73" s="31" t="str">
        <f t="shared" si="21"/>
        <v>1.54511544284524E+108-2.2147521883795E+108i</v>
      </c>
      <c r="AK73" s="31" t="str">
        <f t="shared" si="22"/>
        <v>1.54511544284524E+108-2.2147521883795E+108i</v>
      </c>
      <c r="AL73" s="31" t="str">
        <f t="shared" si="23"/>
        <v>1</v>
      </c>
      <c r="AM73" s="31" t="str">
        <f t="shared" si="24"/>
        <v>1</v>
      </c>
      <c r="AN73" t="str">
        <f t="shared" si="25"/>
        <v>0.0199707818633038-0.0199707818633038i</v>
      </c>
      <c r="AO73" t="s">
        <v>24</v>
      </c>
      <c r="AP73" s="32">
        <f t="shared" si="32"/>
        <v>10</v>
      </c>
      <c r="AQ73" s="32" t="str">
        <f t="shared" si="32"/>
        <v>9.84526549537567-1.23426183580388i</v>
      </c>
      <c r="AR73" s="32" t="str">
        <f t="shared" si="2"/>
        <v>0.244591126647615-0.244591126647615i</v>
      </c>
      <c r="AS73" s="32" t="str">
        <f t="shared" si="3"/>
        <v>0.0199707818633038-0.0199707818633038i</v>
      </c>
      <c r="AT73" t="str">
        <f t="shared" si="27"/>
        <v>20.1098274038866-1.4988237443148i</v>
      </c>
      <c r="AU73" t="s">
        <v>24</v>
      </c>
    </row>
    <row r="74" spans="7:47" ht="1" customHeight="1">
      <c r="G74" s="23"/>
      <c r="H74">
        <f t="shared" si="28"/>
        <v>2.2000000000000002</v>
      </c>
      <c r="I74">
        <f t="shared" si="4"/>
        <v>158.48931924611153</v>
      </c>
      <c r="J74">
        <f t="shared" si="5"/>
        <v>995.81776203206277</v>
      </c>
      <c r="K74" s="23"/>
      <c r="L74" t="str">
        <f t="shared" si="6"/>
        <v>20.1986517619177-1.2828830135691i</v>
      </c>
      <c r="M74">
        <f t="shared" si="7"/>
        <v>20.198651761917699</v>
      </c>
      <c r="N74">
        <f t="shared" si="8"/>
        <v>1.2828830135691001</v>
      </c>
      <c r="O74" s="23"/>
      <c r="P74" t="s">
        <v>24</v>
      </c>
      <c r="Q74">
        <f t="shared" si="31"/>
        <v>10</v>
      </c>
      <c r="R74" t="str">
        <f t="shared" si="10"/>
        <v>9.90180841826309-0.986039669914499i</v>
      </c>
      <c r="S74">
        <f t="shared" si="31"/>
        <v>30</v>
      </c>
      <c r="T74" t="str">
        <f t="shared" si="11"/>
        <v>-0.00502099901270792i</v>
      </c>
      <c r="U74">
        <f t="shared" si="12"/>
        <v>10</v>
      </c>
      <c r="V74" t="str">
        <f t="shared" si="13"/>
        <v>-0.000100419980254158i</v>
      </c>
      <c r="W74" t="s">
        <v>24</v>
      </c>
      <c r="X74" s="32">
        <f t="shared" si="29"/>
        <v>30</v>
      </c>
      <c r="Y74" s="32" t="str">
        <f t="shared" si="29"/>
        <v>-0.00502099901270792i</v>
      </c>
      <c r="Z74" s="31" t="str">
        <f t="shared" si="14"/>
        <v>54.6576004421726+54.6576004421726i</v>
      </c>
      <c r="AA74" s="31" t="str">
        <f t="shared" si="15"/>
        <v>-8.60066060660986E+22-2.59298010878264E+23i</v>
      </c>
      <c r="AB74" s="31" t="str">
        <f t="shared" si="16"/>
        <v>-8.60066060660986E+22-2.59298010878264E+23i</v>
      </c>
      <c r="AC74" s="31" t="str">
        <f t="shared" si="17"/>
        <v>1</v>
      </c>
      <c r="AD74" s="31" t="str">
        <f t="shared" si="18"/>
        <v>1</v>
      </c>
      <c r="AE74" t="str">
        <f t="shared" si="19"/>
        <v>0.274435757857133-0.274435757857133i</v>
      </c>
      <c r="AF74" t="s">
        <v>24</v>
      </c>
      <c r="AG74" s="32">
        <f t="shared" si="30"/>
        <v>10</v>
      </c>
      <c r="AH74" s="32" t="str">
        <f t="shared" si="30"/>
        <v>-0.000100419980254158i</v>
      </c>
      <c r="AI74" s="31" t="str">
        <f t="shared" si="20"/>
        <v>223.138719413739+223.138719413739i</v>
      </c>
      <c r="AJ74" s="31" t="str">
        <f t="shared" si="21"/>
        <v>-4.02985994801133E+96-3.45967504712746E+95i</v>
      </c>
      <c r="AK74" s="31" t="str">
        <f t="shared" si="22"/>
        <v>-4.02985994801133E+96-3.45967504712746E+95i</v>
      </c>
      <c r="AL74" s="31" t="str">
        <f t="shared" si="23"/>
        <v>1</v>
      </c>
      <c r="AM74" s="31" t="str">
        <f t="shared" si="24"/>
        <v>1</v>
      </c>
      <c r="AN74" t="str">
        <f t="shared" si="25"/>
        <v>0.0224075857974658-0.0224075857974658i</v>
      </c>
      <c r="AO74" t="s">
        <v>24</v>
      </c>
      <c r="AP74" s="32">
        <f t="shared" si="32"/>
        <v>10</v>
      </c>
      <c r="AQ74" s="32" t="str">
        <f t="shared" si="32"/>
        <v>9.90180841826309-0.986039669914499i</v>
      </c>
      <c r="AR74" s="32" t="str">
        <f t="shared" si="2"/>
        <v>0.274435757857133-0.274435757857133i</v>
      </c>
      <c r="AS74" s="32" t="str">
        <f t="shared" si="3"/>
        <v>0.0224075857974658-0.0224075857974658i</v>
      </c>
      <c r="AT74" t="str">
        <f t="shared" si="27"/>
        <v>20.1986517619177-1.2828830135691i</v>
      </c>
      <c r="AU74" t="s">
        <v>24</v>
      </c>
    </row>
    <row r="75" spans="7:47" ht="1" customHeight="1">
      <c r="G75" s="23"/>
      <c r="H75">
        <f t="shared" si="28"/>
        <v>2.1</v>
      </c>
      <c r="I75">
        <f t="shared" si="4"/>
        <v>125.89254117941677</v>
      </c>
      <c r="J75">
        <f t="shared" si="5"/>
        <v>791.0061650220124</v>
      </c>
      <c r="K75" s="23"/>
      <c r="L75" t="str">
        <f t="shared" si="6"/>
        <v>20.2708836889465-1.11915139667i</v>
      </c>
      <c r="M75">
        <f t="shared" si="7"/>
        <v>20.270883688946501</v>
      </c>
      <c r="N75">
        <f t="shared" si="8"/>
        <v>1.11915139667</v>
      </c>
      <c r="O75" s="23"/>
      <c r="P75" t="s">
        <v>24</v>
      </c>
      <c r="Q75">
        <f t="shared" si="31"/>
        <v>10</v>
      </c>
      <c r="R75" t="str">
        <f t="shared" si="10"/>
        <v>9.93781997932933-0.786087687052842i</v>
      </c>
      <c r="S75">
        <f t="shared" si="31"/>
        <v>30</v>
      </c>
      <c r="T75" t="str">
        <f t="shared" si="11"/>
        <v>-0.00632106324969143i</v>
      </c>
      <c r="U75">
        <f t="shared" si="12"/>
        <v>10</v>
      </c>
      <c r="V75" t="str">
        <f t="shared" si="13"/>
        <v>-0.000126421264993829i</v>
      </c>
      <c r="W75" t="s">
        <v>24</v>
      </c>
      <c r="X75" s="32">
        <f t="shared" si="29"/>
        <v>30</v>
      </c>
      <c r="Y75" s="32" t="str">
        <f t="shared" si="29"/>
        <v>-0.00632106324969143i</v>
      </c>
      <c r="Z75" s="31" t="str">
        <f t="shared" si="14"/>
        <v>48.7136376702258+48.7136376702258i</v>
      </c>
      <c r="AA75" s="31" t="str">
        <f t="shared" si="15"/>
        <v>13572271466831800000-716070928779868000000i</v>
      </c>
      <c r="AB75" s="31" t="str">
        <f t="shared" si="16"/>
        <v>13572271466831800000-716070928779868000000i</v>
      </c>
      <c r="AC75" s="31" t="str">
        <f t="shared" si="17"/>
        <v>1</v>
      </c>
      <c r="AD75" s="31" t="str">
        <f t="shared" si="18"/>
        <v>1</v>
      </c>
      <c r="AE75" t="str">
        <f t="shared" si="19"/>
        <v>0.307921984836048-0.307921984836048i</v>
      </c>
      <c r="AF75" t="s">
        <v>24</v>
      </c>
      <c r="AG75" s="32">
        <f t="shared" si="30"/>
        <v>10</v>
      </c>
      <c r="AH75" s="32" t="str">
        <f t="shared" si="30"/>
        <v>-0.000126421264993829i</v>
      </c>
      <c r="AI75" s="31" t="str">
        <f t="shared" si="20"/>
        <v>198.872593011457+198.872593011457i</v>
      </c>
      <c r="AJ75" s="31" t="str">
        <f t="shared" si="21"/>
        <v>-6.78504801880862E+85-9.53347258242459E+85i</v>
      </c>
      <c r="AK75" s="31" t="str">
        <f t="shared" si="22"/>
        <v>-6.78504801880862E+85-9.53347258242459E+85i</v>
      </c>
      <c r="AL75" s="31" t="str">
        <f t="shared" si="23"/>
        <v>1</v>
      </c>
      <c r="AM75" s="31" t="str">
        <f t="shared" si="24"/>
        <v>1</v>
      </c>
      <c r="AN75" t="str">
        <f t="shared" si="25"/>
        <v>0.0251417247811113-0.0251417247811113i</v>
      </c>
      <c r="AO75" t="s">
        <v>24</v>
      </c>
      <c r="AP75" s="32">
        <f t="shared" si="32"/>
        <v>10</v>
      </c>
      <c r="AQ75" s="32" t="str">
        <f t="shared" si="32"/>
        <v>9.93781997932933-0.786087687052842i</v>
      </c>
      <c r="AR75" s="32" t="str">
        <f t="shared" si="2"/>
        <v>0.307921984836048-0.307921984836048i</v>
      </c>
      <c r="AS75" s="32" t="str">
        <f t="shared" si="3"/>
        <v>0.0251417247811113-0.0251417247811113i</v>
      </c>
      <c r="AT75" t="str">
        <f t="shared" si="27"/>
        <v>20.2708836889465-1.11915139667i</v>
      </c>
      <c r="AU75" t="s">
        <v>24</v>
      </c>
    </row>
    <row r="76" spans="7:47" ht="1" customHeight="1">
      <c r="G76" s="23"/>
      <c r="H76">
        <f t="shared" si="28"/>
        <v>2</v>
      </c>
      <c r="I76">
        <f t="shared" si="4"/>
        <v>100</v>
      </c>
      <c r="J76">
        <f t="shared" si="5"/>
        <v>628.31853071795865</v>
      </c>
      <c r="K76" s="23"/>
      <c r="L76" t="str">
        <f t="shared" si="6"/>
        <v>20.3343804527205-0.99955141135444i</v>
      </c>
      <c r="M76">
        <f t="shared" si="7"/>
        <v>20.334380452720499</v>
      </c>
      <c r="N76">
        <f t="shared" si="8"/>
        <v>0.99955141135444003</v>
      </c>
      <c r="O76" s="23"/>
      <c r="P76" t="s">
        <v>24</v>
      </c>
      <c r="Q76">
        <f t="shared" si="31"/>
        <v>10</v>
      </c>
      <c r="R76" t="str">
        <f t="shared" si="10"/>
        <v>9.96067682407173-0.625847782705717i</v>
      </c>
      <c r="S76">
        <f t="shared" si="31"/>
        <v>30</v>
      </c>
      <c r="T76" t="str">
        <f t="shared" si="11"/>
        <v>-0.00795774715459477i</v>
      </c>
      <c r="U76">
        <f t="shared" si="12"/>
        <v>10</v>
      </c>
      <c r="V76" t="str">
        <f t="shared" si="13"/>
        <v>-0.000159154943091895i</v>
      </c>
      <c r="W76" t="s">
        <v>24</v>
      </c>
      <c r="X76" s="32">
        <f t="shared" si="29"/>
        <v>30</v>
      </c>
      <c r="Y76" s="32" t="str">
        <f t="shared" si="29"/>
        <v>-0.00795774715459477i</v>
      </c>
      <c r="Z76" s="31" t="str">
        <f t="shared" si="14"/>
        <v>43.416075273496+43.416075273496i</v>
      </c>
      <c r="AA76" s="31" t="str">
        <f t="shared" si="15"/>
        <v>3024407322236740000-1922467761229290000i</v>
      </c>
      <c r="AB76" s="31" t="str">
        <f t="shared" si="16"/>
        <v>3024407322236740000-1922467761229290000i</v>
      </c>
      <c r="AC76" s="31" t="str">
        <f t="shared" si="17"/>
        <v>1-6.02859908269145E-17i</v>
      </c>
      <c r="AD76" s="31" t="str">
        <f t="shared" si="18"/>
        <v>1-6.02859908269145E-17i</v>
      </c>
      <c r="AE76" t="str">
        <f t="shared" si="19"/>
        <v>0.345494149471335-0.345494149471335i</v>
      </c>
      <c r="AF76" t="s">
        <v>24</v>
      </c>
      <c r="AG76" s="32">
        <f t="shared" si="30"/>
        <v>10</v>
      </c>
      <c r="AH76" s="32" t="str">
        <f t="shared" si="30"/>
        <v>-0.000159154943091895i</v>
      </c>
      <c r="AI76" s="31" t="str">
        <f t="shared" si="20"/>
        <v>177.245385090552+177.245385090552i</v>
      </c>
      <c r="AJ76" s="31" t="str">
        <f t="shared" si="21"/>
        <v>1.19348984462192E+76+4.5859807277902E+76i</v>
      </c>
      <c r="AK76" s="31" t="str">
        <f t="shared" si="22"/>
        <v>1.19348984462192E+76+4.5859807277902E+76i</v>
      </c>
      <c r="AL76" s="31" t="str">
        <f t="shared" si="23"/>
        <v>1-3.28175362888232E-17i</v>
      </c>
      <c r="AM76" s="31" t="str">
        <f t="shared" si="24"/>
        <v>1-3.28175362888232E-17i</v>
      </c>
      <c r="AN76" t="str">
        <f t="shared" si="25"/>
        <v>0.0282094791773878-0.0282094791773878i</v>
      </c>
      <c r="AO76" t="s">
        <v>24</v>
      </c>
      <c r="AP76" s="32">
        <f t="shared" si="32"/>
        <v>10</v>
      </c>
      <c r="AQ76" s="32" t="str">
        <f t="shared" si="32"/>
        <v>9.96067682407173-0.625847782705717i</v>
      </c>
      <c r="AR76" s="32" t="str">
        <f t="shared" si="2"/>
        <v>0.345494149471335-0.345494149471335i</v>
      </c>
      <c r="AS76" s="32" t="str">
        <f t="shared" si="3"/>
        <v>0.0282094791773878-0.0282094791773878i</v>
      </c>
      <c r="AT76" t="str">
        <f t="shared" si="27"/>
        <v>20.3343804527205-0.99955141135444i</v>
      </c>
      <c r="AU76" t="s">
        <v>24</v>
      </c>
    </row>
    <row r="77" spans="7:47" ht="1" customHeight="1">
      <c r="G77" s="23"/>
      <c r="H77">
        <f t="shared" si="28"/>
        <v>1.9</v>
      </c>
      <c r="I77">
        <f t="shared" si="4"/>
        <v>79.432823472428197</v>
      </c>
      <c r="J77">
        <f t="shared" si="5"/>
        <v>499.09114934975059</v>
      </c>
      <c r="K77" s="23"/>
      <c r="L77" t="str">
        <f t="shared" si="6"/>
        <v>20.3944550628901-0.917153410137481i</v>
      </c>
      <c r="M77">
        <f t="shared" si="7"/>
        <v>20.394455062890099</v>
      </c>
      <c r="N77">
        <f t="shared" si="8"/>
        <v>0.91715341013748097</v>
      </c>
      <c r="O77" s="23"/>
      <c r="P77" t="s">
        <v>24</v>
      </c>
      <c r="Q77">
        <f t="shared" si="31"/>
        <v>10</v>
      </c>
      <c r="R77" t="str">
        <f t="shared" si="10"/>
        <v>9.97515269510666-0.497851042354005i</v>
      </c>
      <c r="S77">
        <f t="shared" si="31"/>
        <v>30</v>
      </c>
      <c r="T77" t="str">
        <f t="shared" si="11"/>
        <v>-0.0100182101135521i</v>
      </c>
      <c r="U77">
        <f t="shared" si="12"/>
        <v>10</v>
      </c>
      <c r="V77" t="str">
        <f t="shared" si="13"/>
        <v>-0.000200364202271041i</v>
      </c>
      <c r="W77" t="s">
        <v>24</v>
      </c>
      <c r="X77" s="32">
        <f t="shared" si="29"/>
        <v>30</v>
      </c>
      <c r="Y77" s="32" t="str">
        <f t="shared" si="29"/>
        <v>-0.0100182101135521i</v>
      </c>
      <c r="Z77" s="31" t="str">
        <f t="shared" si="14"/>
        <v>38.6946178175887+38.6946178175887i</v>
      </c>
      <c r="AA77" s="31" t="str">
        <f t="shared" si="15"/>
        <v>17357633326957900+26767557851417700i</v>
      </c>
      <c r="AB77" s="31" t="str">
        <f t="shared" si="16"/>
        <v>17357633326957900+26767557851417700i</v>
      </c>
      <c r="AC77" s="31" t="str">
        <f t="shared" si="17"/>
        <v>1</v>
      </c>
      <c r="AD77" s="31" t="str">
        <f t="shared" si="18"/>
        <v>1</v>
      </c>
      <c r="AE77" t="str">
        <f t="shared" si="19"/>
        <v>0.3876508115602-0.3876508115602i</v>
      </c>
      <c r="AF77" t="s">
        <v>24</v>
      </c>
      <c r="AG77" s="32">
        <f t="shared" si="30"/>
        <v>10</v>
      </c>
      <c r="AH77" s="32" t="str">
        <f t="shared" si="30"/>
        <v>-0.000200364202271041i</v>
      </c>
      <c r="AI77" s="31" t="str">
        <f t="shared" si="20"/>
        <v>157.970115741831+157.970115741831i</v>
      </c>
      <c r="AJ77" s="31" t="str">
        <f t="shared" si="21"/>
        <v>1.26822256873124E+68+1.56729424426477E+68i</v>
      </c>
      <c r="AK77" s="31" t="str">
        <f t="shared" si="22"/>
        <v>1.26822256873124E+68+1.56729424426477E+68i</v>
      </c>
      <c r="AL77" s="31" t="str">
        <f t="shared" si="23"/>
        <v>1</v>
      </c>
      <c r="AM77" s="31" t="str">
        <f t="shared" si="24"/>
        <v>1</v>
      </c>
      <c r="AN77" t="str">
        <f t="shared" si="25"/>
        <v>0.0316515562232761-0.031651556223276i</v>
      </c>
      <c r="AO77" t="s">
        <v>24</v>
      </c>
      <c r="AP77" s="32">
        <f t="shared" si="32"/>
        <v>10</v>
      </c>
      <c r="AQ77" s="32" t="str">
        <f t="shared" si="32"/>
        <v>9.97515269510666-0.497851042354005i</v>
      </c>
      <c r="AR77" s="32" t="str">
        <f t="shared" si="2"/>
        <v>0.3876508115602-0.3876508115602i</v>
      </c>
      <c r="AS77" s="32" t="str">
        <f t="shared" si="3"/>
        <v>0.0316515562232761-0.031651556223276i</v>
      </c>
      <c r="AT77" t="str">
        <f t="shared" si="27"/>
        <v>20.3944550628901-0.917153410137481i</v>
      </c>
      <c r="AU77" t="s">
        <v>24</v>
      </c>
    </row>
    <row r="78" spans="7:47" ht="1" customHeight="1">
      <c r="G78" s="23"/>
      <c r="H78">
        <f t="shared" si="28"/>
        <v>1.8</v>
      </c>
      <c r="I78">
        <f t="shared" si="4"/>
        <v>63.095734448019364</v>
      </c>
      <c r="J78">
        <f t="shared" si="5"/>
        <v>396.44219162950014</v>
      </c>
      <c r="K78" s="23"/>
      <c r="L78" t="str">
        <f t="shared" si="6"/>
        <v>20.4547730159748-0.866285089975923i</v>
      </c>
      <c r="M78">
        <f t="shared" si="7"/>
        <v>20.454773015974801</v>
      </c>
      <c r="N78">
        <f t="shared" si="8"/>
        <v>0.86628508997592302</v>
      </c>
      <c r="O78" s="23"/>
      <c r="P78" t="s">
        <v>24</v>
      </c>
      <c r="Q78">
        <f t="shared" si="31"/>
        <v>10</v>
      </c>
      <c r="R78" t="str">
        <f t="shared" si="10"/>
        <v>9.98430802138924-0.395820095390355i</v>
      </c>
      <c r="S78">
        <f t="shared" si="31"/>
        <v>30</v>
      </c>
      <c r="T78" t="str">
        <f t="shared" si="11"/>
        <v>-0.012612179292644i</v>
      </c>
      <c r="U78">
        <f t="shared" si="12"/>
        <v>10</v>
      </c>
      <c r="V78" t="str">
        <f t="shared" si="13"/>
        <v>-0.000252243585852881i</v>
      </c>
      <c r="W78" t="s">
        <v>24</v>
      </c>
      <c r="X78" s="32">
        <f t="shared" si="29"/>
        <v>30</v>
      </c>
      <c r="Y78" s="32" t="str">
        <f t="shared" si="29"/>
        <v>-0.012612179292644i</v>
      </c>
      <c r="Z78" s="31" t="str">
        <f t="shared" si="14"/>
        <v>34.4866144306527+34.4866144306527i</v>
      </c>
      <c r="AA78" s="31" t="str">
        <f t="shared" si="15"/>
        <v>-473395069821793+33622327400376.5i</v>
      </c>
      <c r="AB78" s="31" t="str">
        <f t="shared" si="16"/>
        <v>-473395069821793+33622327400376.5i</v>
      </c>
      <c r="AC78" s="31" t="str">
        <f t="shared" si="17"/>
        <v>1+8.21014945878639E-18i</v>
      </c>
      <c r="AD78" s="31" t="str">
        <f t="shared" si="18"/>
        <v>1+8.21014945878639E-18i</v>
      </c>
      <c r="AE78" t="str">
        <f t="shared" si="19"/>
        <v>0.434951364395676-0.434951364395676i</v>
      </c>
      <c r="AF78" t="s">
        <v>24</v>
      </c>
      <c r="AG78" s="32">
        <f t="shared" si="30"/>
        <v>10</v>
      </c>
      <c r="AH78" s="32" t="str">
        <f t="shared" si="30"/>
        <v>-0.000252243585852881i</v>
      </c>
      <c r="AI78" s="31" t="str">
        <f t="shared" si="20"/>
        <v>140.791013852003+140.791013852003i</v>
      </c>
      <c r="AJ78" s="31" t="str">
        <f t="shared" si="21"/>
        <v>-5.8343208860823E+60+3.82793181408203E+60i</v>
      </c>
      <c r="AK78" s="31" t="str">
        <f t="shared" si="22"/>
        <v>-5.8343208860823E+60+3.82793181408203E+60i</v>
      </c>
      <c r="AL78" s="31" t="str">
        <f t="shared" si="23"/>
        <v>1</v>
      </c>
      <c r="AM78" s="31" t="str">
        <f t="shared" si="24"/>
        <v>1</v>
      </c>
      <c r="AN78" t="str">
        <f t="shared" si="25"/>
        <v>0.035513630189892-0.0355136301898919i</v>
      </c>
      <c r="AO78" t="s">
        <v>24</v>
      </c>
      <c r="AP78" s="32">
        <f t="shared" si="32"/>
        <v>10</v>
      </c>
      <c r="AQ78" s="32" t="str">
        <f t="shared" si="32"/>
        <v>9.98430802138924-0.395820095390355i</v>
      </c>
      <c r="AR78" s="32" t="str">
        <f t="shared" si="2"/>
        <v>0.434951364395676-0.434951364395676i</v>
      </c>
      <c r="AS78" s="32" t="str">
        <f t="shared" si="3"/>
        <v>0.035513630189892-0.0355136301898919i</v>
      </c>
      <c r="AT78" t="str">
        <f t="shared" si="27"/>
        <v>20.4547730159748-0.866285089975923i</v>
      </c>
      <c r="AU78" t="s">
        <v>24</v>
      </c>
    </row>
    <row r="79" spans="7:47" ht="1" customHeight="1">
      <c r="G79" s="23"/>
      <c r="H79">
        <f t="shared" si="28"/>
        <v>1.7</v>
      </c>
      <c r="I79">
        <f t="shared" si="4"/>
        <v>50.118723362727238</v>
      </c>
      <c r="J79">
        <f t="shared" si="5"/>
        <v>314.90522624728607</v>
      </c>
      <c r="K79" s="23"/>
      <c r="L79" t="str">
        <f t="shared" si="6"/>
        <v>20.5179636998913-0.842463664921631i</v>
      </c>
      <c r="M79">
        <f t="shared" si="7"/>
        <v>20.5179636998913</v>
      </c>
      <c r="N79">
        <f t="shared" si="8"/>
        <v>0.84246366492163105</v>
      </c>
      <c r="O79" s="23"/>
      <c r="P79" t="s">
        <v>24</v>
      </c>
      <c r="Q79">
        <f t="shared" si="31"/>
        <v>10</v>
      </c>
      <c r="R79" t="str">
        <f t="shared" si="10"/>
        <v>9.99009329386323-0.314593258893549i</v>
      </c>
      <c r="S79">
        <f t="shared" si="31"/>
        <v>30</v>
      </c>
      <c r="T79" t="str">
        <f t="shared" si="11"/>
        <v>-0.0158777930096138i</v>
      </c>
      <c r="U79">
        <f t="shared" si="12"/>
        <v>10</v>
      </c>
      <c r="V79" t="str">
        <f t="shared" si="13"/>
        <v>-0.000317555860192275i</v>
      </c>
      <c r="W79" t="s">
        <v>24</v>
      </c>
      <c r="X79" s="32">
        <f t="shared" si="29"/>
        <v>30</v>
      </c>
      <c r="Y79" s="32" t="str">
        <f t="shared" si="29"/>
        <v>-0.0158777930096138i</v>
      </c>
      <c r="Z79" s="31" t="str">
        <f t="shared" si="14"/>
        <v>30.7362274643759+30.7362274643759i</v>
      </c>
      <c r="AA79" s="31" t="str">
        <f t="shared" si="15"/>
        <v>8677420715189.76-7012777131134.28i</v>
      </c>
      <c r="AB79" s="31" t="str">
        <f t="shared" si="16"/>
        <v>8677420715189.76-7012777131134.28i</v>
      </c>
      <c r="AC79" s="31" t="str">
        <f t="shared" si="17"/>
        <v>1</v>
      </c>
      <c r="AD79" s="31" t="str">
        <f t="shared" si="18"/>
        <v>1</v>
      </c>
      <c r="AE79" t="str">
        <f t="shared" si="19"/>
        <v>0.488023457575768-0.488023457575768i</v>
      </c>
      <c r="AF79" t="s">
        <v>24</v>
      </c>
      <c r="AG79" s="32">
        <f t="shared" si="30"/>
        <v>10</v>
      </c>
      <c r="AH79" s="32" t="str">
        <f t="shared" si="30"/>
        <v>-0.000317555860192275i</v>
      </c>
      <c r="AI79" s="31" t="str">
        <f t="shared" si="20"/>
        <v>125.480123176399+125.480123176399i</v>
      </c>
      <c r="AJ79" s="31" t="str">
        <f t="shared" si="21"/>
        <v>1.5379250006639E+54-2.85552024576923E+53i</v>
      </c>
      <c r="AK79" s="31" t="str">
        <f t="shared" si="22"/>
        <v>1.5379250006639E+54-2.85552024576923E+53i</v>
      </c>
      <c r="AL79" s="31" t="str">
        <f t="shared" si="23"/>
        <v>1</v>
      </c>
      <c r="AM79" s="31" t="str">
        <f t="shared" si="24"/>
        <v>1</v>
      </c>
      <c r="AN79" t="str">
        <f t="shared" si="25"/>
        <v>0.0398469484523141-0.0398469484523141i</v>
      </c>
      <c r="AO79" t="s">
        <v>24</v>
      </c>
      <c r="AP79" s="32">
        <f t="shared" si="32"/>
        <v>10</v>
      </c>
      <c r="AQ79" s="32" t="str">
        <f t="shared" si="32"/>
        <v>9.99009329386323-0.314593258893549i</v>
      </c>
      <c r="AR79" s="32" t="str">
        <f t="shared" si="2"/>
        <v>0.488023457575768-0.488023457575768i</v>
      </c>
      <c r="AS79" s="32" t="str">
        <f t="shared" si="3"/>
        <v>0.0398469484523141-0.0398469484523141i</v>
      </c>
      <c r="AT79" t="str">
        <f t="shared" si="27"/>
        <v>20.5179636998913-0.842463664921631i</v>
      </c>
      <c r="AU79" t="s">
        <v>24</v>
      </c>
    </row>
    <row r="80" spans="7:47" ht="1" customHeight="1">
      <c r="G80" s="23"/>
      <c r="H80">
        <f t="shared" si="28"/>
        <v>1.6</v>
      </c>
      <c r="I80">
        <f t="shared" si="4"/>
        <v>39.810717055349755</v>
      </c>
      <c r="J80">
        <f t="shared" si="5"/>
        <v>250.13811247045734</v>
      </c>
      <c r="K80" s="23"/>
      <c r="L80" t="str">
        <f t="shared" si="6"/>
        <v>20.5860273419536-0.842262038274928i</v>
      </c>
      <c r="M80">
        <f t="shared" si="7"/>
        <v>20.586027341953599</v>
      </c>
      <c r="N80">
        <f t="shared" si="8"/>
        <v>0.84226203827492796</v>
      </c>
      <c r="O80" s="23"/>
      <c r="P80" t="s">
        <v>24</v>
      </c>
      <c r="Q80">
        <f t="shared" si="31"/>
        <v>10</v>
      </c>
      <c r="R80" t="str">
        <f t="shared" si="10"/>
        <v>9.99374700491018-0.249981701231552i</v>
      </c>
      <c r="S80">
        <f t="shared" si="31"/>
        <v>30</v>
      </c>
      <c r="T80" t="str">
        <f t="shared" si="11"/>
        <v>-0.0199889571030105i</v>
      </c>
      <c r="U80">
        <f t="shared" si="12"/>
        <v>10</v>
      </c>
      <c r="V80" t="str">
        <f t="shared" si="13"/>
        <v>-0.000399779142060211i</v>
      </c>
      <c r="W80" t="s">
        <v>24</v>
      </c>
      <c r="X80" s="32">
        <f t="shared" si="29"/>
        <v>30</v>
      </c>
      <c r="Y80" s="32" t="str">
        <f t="shared" si="29"/>
        <v>-0.0199889571030105i</v>
      </c>
      <c r="Z80" s="31" t="str">
        <f t="shared" si="14"/>
        <v>27.3936915623173+27.3936915623173i</v>
      </c>
      <c r="AA80" s="31" t="str">
        <f t="shared" si="15"/>
        <v>-251075243331.298+304114278467.735i</v>
      </c>
      <c r="AB80" s="31" t="str">
        <f t="shared" si="16"/>
        <v>-251075243331.298+304114278467.735i</v>
      </c>
      <c r="AC80" s="31" t="str">
        <f t="shared" si="17"/>
        <v>1</v>
      </c>
      <c r="AD80" s="31" t="str">
        <f t="shared" si="18"/>
        <v>1</v>
      </c>
      <c r="AE80" t="str">
        <f t="shared" si="19"/>
        <v>0.547571325532261-0.547571325532261i</v>
      </c>
      <c r="AF80" t="s">
        <v>24</v>
      </c>
      <c r="AG80" s="32">
        <f t="shared" si="30"/>
        <v>10</v>
      </c>
      <c r="AH80" s="32" t="str">
        <f t="shared" si="30"/>
        <v>-0.000399779142060211i</v>
      </c>
      <c r="AI80" s="31" t="str">
        <f t="shared" si="20"/>
        <v>111.834277498104+111.834277498104i</v>
      </c>
      <c r="AJ80" s="31" t="str">
        <f t="shared" si="21"/>
        <v>5.61415711026573E+47-1.76637178564919E+48i</v>
      </c>
      <c r="AK80" s="31" t="str">
        <f t="shared" si="22"/>
        <v>5.61415711026573E+47-1.76637178564919E+48i</v>
      </c>
      <c r="AL80" s="31" t="str">
        <f t="shared" si="23"/>
        <v>1</v>
      </c>
      <c r="AM80" s="31" t="str">
        <f t="shared" si="24"/>
        <v>1</v>
      </c>
      <c r="AN80" t="str">
        <f t="shared" si="25"/>
        <v>0.0447090115111155-0.0447090115111155i</v>
      </c>
      <c r="AO80" t="s">
        <v>24</v>
      </c>
      <c r="AP80" s="32">
        <f t="shared" si="32"/>
        <v>10</v>
      </c>
      <c r="AQ80" s="32" t="str">
        <f t="shared" si="32"/>
        <v>9.99374700491018-0.249981701231552i</v>
      </c>
      <c r="AR80" s="32" t="str">
        <f t="shared" si="2"/>
        <v>0.547571325532261-0.547571325532261i</v>
      </c>
      <c r="AS80" s="32" t="str">
        <f t="shared" si="3"/>
        <v>0.0447090115111155-0.0447090115111155i</v>
      </c>
      <c r="AT80" t="str">
        <f t="shared" si="27"/>
        <v>20.5860273419536-0.842262038274928i</v>
      </c>
      <c r="AU80" t="s">
        <v>24</v>
      </c>
    </row>
    <row r="81" spans="7:47" ht="1" customHeight="1">
      <c r="G81" s="23"/>
      <c r="H81">
        <f t="shared" si="28"/>
        <v>1.5</v>
      </c>
      <c r="I81">
        <f t="shared" si="4"/>
        <v>31.622776601683803</v>
      </c>
      <c r="J81">
        <f t="shared" si="5"/>
        <v>198.69176531592208</v>
      </c>
      <c r="K81" s="23"/>
      <c r="L81" t="str">
        <f t="shared" si="6"/>
        <v>20.6606031844528-0.863162824188716i</v>
      </c>
      <c r="M81">
        <f t="shared" si="7"/>
        <v>20.6606031844528</v>
      </c>
      <c r="N81">
        <f t="shared" si="8"/>
        <v>0.86316282418871604</v>
      </c>
      <c r="O81" s="23"/>
      <c r="P81" t="s">
        <v>24</v>
      </c>
      <c r="Q81">
        <f t="shared" si="31"/>
        <v>10</v>
      </c>
      <c r="R81" t="str">
        <f t="shared" si="10"/>
        <v>9.99605371616997-0.198613355905859i</v>
      </c>
      <c r="S81">
        <f t="shared" si="31"/>
        <v>30</v>
      </c>
      <c r="T81" t="str">
        <f t="shared" si="11"/>
        <v>-0.0251646060522435i</v>
      </c>
      <c r="U81">
        <f t="shared" si="12"/>
        <v>10</v>
      </c>
      <c r="V81" t="str">
        <f t="shared" si="13"/>
        <v>-0.00050329212104487i</v>
      </c>
      <c r="W81" t="s">
        <v>24</v>
      </c>
      <c r="X81" s="32">
        <f t="shared" si="29"/>
        <v>30</v>
      </c>
      <c r="Y81" s="32" t="str">
        <f t="shared" si="29"/>
        <v>-0.0251646060522435i</v>
      </c>
      <c r="Z81" s="31" t="str">
        <f t="shared" si="14"/>
        <v>24.4146533038617+24.4146533038617i</v>
      </c>
      <c r="AA81" s="31" t="str">
        <f t="shared" si="15"/>
        <v>15099124291.0041-13191963326.6903i</v>
      </c>
      <c r="AB81" s="31" t="str">
        <f t="shared" si="16"/>
        <v>15099124291.0041-13191963326.6903i</v>
      </c>
      <c r="AC81" s="31" t="str">
        <f t="shared" si="17"/>
        <v>1</v>
      </c>
      <c r="AD81" s="31" t="str">
        <f t="shared" si="18"/>
        <v>1</v>
      </c>
      <c r="AE81" t="str">
        <f t="shared" si="19"/>
        <v>0.614385132293786-0.614385132293786i</v>
      </c>
      <c r="AF81" t="s">
        <v>24</v>
      </c>
      <c r="AG81" s="32">
        <f t="shared" si="30"/>
        <v>10</v>
      </c>
      <c r="AH81" s="32" t="str">
        <f t="shared" si="30"/>
        <v>-0.00050329212104487i</v>
      </c>
      <c r="AI81" s="31" t="str">
        <f t="shared" si="20"/>
        <v>99.6724047356945+99.6724047356945i</v>
      </c>
      <c r="AJ81" s="31" t="str">
        <f t="shared" si="21"/>
        <v>6.33008504147586E+42-7.3313719330378E+42i</v>
      </c>
      <c r="AK81" s="31" t="str">
        <f t="shared" si="22"/>
        <v>6.33008504147586E+42-7.3313719330378E+42i</v>
      </c>
      <c r="AL81" s="31" t="str">
        <f t="shared" si="23"/>
        <v>1</v>
      </c>
      <c r="AM81" s="31" t="str">
        <f t="shared" si="24"/>
        <v>1</v>
      </c>
      <c r="AN81" t="str">
        <f t="shared" si="25"/>
        <v>0.0501643359890705-0.0501643359890705i</v>
      </c>
      <c r="AO81" t="s">
        <v>24</v>
      </c>
      <c r="AP81" s="32">
        <f t="shared" si="32"/>
        <v>10</v>
      </c>
      <c r="AQ81" s="32" t="str">
        <f t="shared" si="32"/>
        <v>9.99605371616997-0.198613355905859i</v>
      </c>
      <c r="AR81" s="32" t="str">
        <f t="shared" si="2"/>
        <v>0.614385132293786-0.614385132293786i</v>
      </c>
      <c r="AS81" s="32" t="str">
        <f t="shared" si="3"/>
        <v>0.0501643359890705-0.0501643359890705i</v>
      </c>
      <c r="AT81" t="str">
        <f t="shared" si="27"/>
        <v>20.6606031844528-0.863162824188716i</v>
      </c>
      <c r="AU81" t="s">
        <v>24</v>
      </c>
    </row>
    <row r="82" spans="7:47" ht="1" customHeight="1">
      <c r="G82" s="23"/>
      <c r="H82">
        <f t="shared" si="28"/>
        <v>1.4</v>
      </c>
      <c r="I82">
        <f t="shared" si="4"/>
        <v>25.118864315095799</v>
      </c>
      <c r="J82">
        <f t="shared" si="5"/>
        <v>157.82647919764753</v>
      </c>
      <c r="K82" s="23"/>
      <c r="L82" t="str">
        <f t="shared" si="6"/>
        <v>20.7431464677699-0.903423942888294i</v>
      </c>
      <c r="M82">
        <f t="shared" si="7"/>
        <v>20.7431464677699</v>
      </c>
      <c r="N82">
        <f t="shared" si="8"/>
        <v>0.90342394288829397</v>
      </c>
      <c r="O82" s="23"/>
      <c r="P82" t="s">
        <v>24</v>
      </c>
      <c r="Q82">
        <f t="shared" si="31"/>
        <v>10</v>
      </c>
      <c r="R82" t="str">
        <f t="shared" si="10"/>
        <v>9.99750970056001-0.157787175678372i</v>
      </c>
      <c r="S82">
        <f t="shared" si="31"/>
        <v>30</v>
      </c>
      <c r="T82" t="str">
        <f t="shared" si="11"/>
        <v>-0.0316803620369587i</v>
      </c>
      <c r="U82">
        <f t="shared" si="12"/>
        <v>10</v>
      </c>
      <c r="V82" t="str">
        <f t="shared" si="13"/>
        <v>-0.000633607240739173i</v>
      </c>
      <c r="W82" t="s">
        <v>24</v>
      </c>
      <c r="X82" s="32">
        <f t="shared" si="29"/>
        <v>30</v>
      </c>
      <c r="Y82" s="32" t="str">
        <f t="shared" si="29"/>
        <v>-0.0316803620369587i</v>
      </c>
      <c r="Z82" s="31" t="str">
        <f t="shared" si="14"/>
        <v>21.7595826612769+21.7595826612769i</v>
      </c>
      <c r="AA82" s="31" t="str">
        <f t="shared" si="15"/>
        <v>-1371788218.35548+323461806.637887i</v>
      </c>
      <c r="AB82" s="31" t="str">
        <f t="shared" si="16"/>
        <v>-1371788218.35548+323461806.637887i</v>
      </c>
      <c r="AC82" s="31" t="str">
        <f t="shared" si="17"/>
        <v>1</v>
      </c>
      <c r="AD82" s="31" t="str">
        <f t="shared" si="18"/>
        <v>1</v>
      </c>
      <c r="AE82" t="str">
        <f t="shared" si="19"/>
        <v>0.689351456482381-0.689351456482381i</v>
      </c>
      <c r="AF82" t="s">
        <v>24</v>
      </c>
      <c r="AG82" s="32">
        <f t="shared" si="30"/>
        <v>10</v>
      </c>
      <c r="AH82" s="32" t="str">
        <f t="shared" si="30"/>
        <v>-0.000633607240739173i</v>
      </c>
      <c r="AI82" s="31" t="str">
        <f t="shared" si="20"/>
        <v>88.8331242267343+88.8331242267342i</v>
      </c>
      <c r="AJ82" s="31" t="str">
        <f t="shared" si="21"/>
        <v>1.22716853828993E+38+1.4502622410962E+38i</v>
      </c>
      <c r="AK82" s="31" t="str">
        <f t="shared" si="22"/>
        <v>1.22716853828993E+38+1.4502622410962E+38i</v>
      </c>
      <c r="AL82" s="31" t="str">
        <f t="shared" si="23"/>
        <v>1</v>
      </c>
      <c r="AM82" s="31" t="str">
        <f t="shared" si="24"/>
        <v>1</v>
      </c>
      <c r="AN82" t="str">
        <f t="shared" si="25"/>
        <v>0.0562853107275412-0.0562853107275412i</v>
      </c>
      <c r="AO82" t="s">
        <v>24</v>
      </c>
      <c r="AP82" s="32">
        <f t="shared" si="32"/>
        <v>10</v>
      </c>
      <c r="AQ82" s="32" t="str">
        <f t="shared" si="32"/>
        <v>9.99750970056001-0.157787175678372i</v>
      </c>
      <c r="AR82" s="32" t="str">
        <f t="shared" si="2"/>
        <v>0.689351456482381-0.689351456482381i</v>
      </c>
      <c r="AS82" s="32" t="str">
        <f t="shared" si="3"/>
        <v>0.0562853107275412-0.0562853107275412i</v>
      </c>
      <c r="AT82" t="str">
        <f t="shared" si="27"/>
        <v>20.7431464677699-0.903423942888294i</v>
      </c>
      <c r="AU82" t="s">
        <v>24</v>
      </c>
    </row>
    <row r="83" spans="7:47" ht="1" customHeight="1">
      <c r="G83" s="23"/>
      <c r="H83">
        <f t="shared" si="28"/>
        <v>1.3</v>
      </c>
      <c r="I83">
        <f t="shared" si="4"/>
        <v>19.952623149688804</v>
      </c>
      <c r="J83">
        <f t="shared" si="5"/>
        <v>125.36602861381597</v>
      </c>
      <c r="K83" s="23"/>
      <c r="L83" t="str">
        <f t="shared" si="6"/>
        <v>20.8350467958765-0.961964541396803i</v>
      </c>
      <c r="M83">
        <f t="shared" si="7"/>
        <v>20.835046795876501</v>
      </c>
      <c r="N83">
        <f t="shared" si="8"/>
        <v>0.96196454139680299</v>
      </c>
      <c r="O83" s="23"/>
      <c r="P83" t="s">
        <v>24</v>
      </c>
      <c r="Q83">
        <f t="shared" si="31"/>
        <v>10</v>
      </c>
      <c r="R83" t="str">
        <f t="shared" si="10"/>
        <v>9.99842858286095-0.125346328381214i</v>
      </c>
      <c r="S83">
        <f t="shared" si="31"/>
        <v>30</v>
      </c>
      <c r="T83" t="str">
        <f t="shared" si="11"/>
        <v>-0.0398832128231665i</v>
      </c>
      <c r="U83">
        <f t="shared" si="12"/>
        <v>10</v>
      </c>
      <c r="V83" t="str">
        <f t="shared" si="13"/>
        <v>-0.000797664256463329i</v>
      </c>
      <c r="W83" t="s">
        <v>24</v>
      </c>
      <c r="X83" s="32">
        <f t="shared" si="29"/>
        <v>30</v>
      </c>
      <c r="Y83" s="32" t="str">
        <f t="shared" si="29"/>
        <v>-0.0398832128231665i</v>
      </c>
      <c r="Z83" s="31" t="str">
        <f t="shared" si="14"/>
        <v>19.3932484602618+19.3932484602618i</v>
      </c>
      <c r="AA83" s="31" t="str">
        <f t="shared" si="15"/>
        <v>113168431.651105+68405802.314271i</v>
      </c>
      <c r="AB83" s="31" t="str">
        <f t="shared" si="16"/>
        <v>113168431.651105+68405802.314271i</v>
      </c>
      <c r="AC83" s="31" t="str">
        <f t="shared" si="17"/>
        <v>1</v>
      </c>
      <c r="AD83" s="31" t="str">
        <f t="shared" si="18"/>
        <v>1</v>
      </c>
      <c r="AE83" t="str">
        <f t="shared" si="19"/>
        <v>0.773465055673167-0.773465055673167i</v>
      </c>
      <c r="AF83" t="s">
        <v>24</v>
      </c>
      <c r="AG83" s="32">
        <f t="shared" si="30"/>
        <v>10</v>
      </c>
      <c r="AH83" s="32" t="str">
        <f t="shared" si="30"/>
        <v>-0.000797664256463329i</v>
      </c>
      <c r="AI83" s="31" t="str">
        <f t="shared" si="20"/>
        <v>79.1726053044284+79.1726053044284i</v>
      </c>
      <c r="AJ83" s="31" t="str">
        <f t="shared" si="21"/>
        <v>-9.76643433617521E+33-7.16265455612684E+33i</v>
      </c>
      <c r="AK83" s="31" t="str">
        <f t="shared" si="22"/>
        <v>-9.76643433617521E+33-7.16265455612684E+33i</v>
      </c>
      <c r="AL83" s="31" t="str">
        <f t="shared" si="23"/>
        <v>1</v>
      </c>
      <c r="AM83" s="31" t="str">
        <f t="shared" si="24"/>
        <v>1</v>
      </c>
      <c r="AN83" t="str">
        <f t="shared" si="25"/>
        <v>0.0631531573424215-0.0631531573424215i</v>
      </c>
      <c r="AO83" t="s">
        <v>24</v>
      </c>
      <c r="AP83" s="32">
        <f t="shared" si="32"/>
        <v>10</v>
      </c>
      <c r="AQ83" s="32" t="str">
        <f t="shared" si="32"/>
        <v>9.99842858286095-0.125346328381214i</v>
      </c>
      <c r="AR83" s="32" t="str">
        <f t="shared" si="2"/>
        <v>0.773465055673167-0.773465055673167i</v>
      </c>
      <c r="AS83" s="32" t="str">
        <f t="shared" si="3"/>
        <v>0.0631531573424215-0.0631531573424215i</v>
      </c>
      <c r="AT83" t="str">
        <f t="shared" si="27"/>
        <v>20.8350467958765-0.961964541396803i</v>
      </c>
      <c r="AU83" t="s">
        <v>24</v>
      </c>
    </row>
    <row r="84" spans="7:47" ht="1" customHeight="1">
      <c r="G84" s="23"/>
      <c r="H84">
        <f t="shared" si="28"/>
        <v>1.2</v>
      </c>
      <c r="I84">
        <f t="shared" si="4"/>
        <v>15.848931924611136</v>
      </c>
      <c r="J84">
        <f t="shared" si="5"/>
        <v>99.581776203206175</v>
      </c>
      <c r="K84" s="23"/>
      <c r="L84" t="str">
        <f t="shared" si="6"/>
        <v>20.9377095195213-1.03827297633413i</v>
      </c>
      <c r="M84">
        <f t="shared" si="7"/>
        <v>20.937709519521299</v>
      </c>
      <c r="N84">
        <f t="shared" si="8"/>
        <v>1.0382729763341301</v>
      </c>
      <c r="O84" s="23"/>
      <c r="P84" t="s">
        <v>24</v>
      </c>
      <c r="Q84">
        <f t="shared" si="31"/>
        <v>10</v>
      </c>
      <c r="R84" t="str">
        <f t="shared" si="10"/>
        <v>9.99900844531264-0.0995719021255092i</v>
      </c>
      <c r="S84">
        <f t="shared" si="31"/>
        <v>30</v>
      </c>
      <c r="T84" t="str">
        <f t="shared" si="11"/>
        <v>-0.0502099901270793i</v>
      </c>
      <c r="U84">
        <f t="shared" si="12"/>
        <v>10</v>
      </c>
      <c r="V84" t="str">
        <f t="shared" si="13"/>
        <v>-0.00100419980254159i</v>
      </c>
      <c r="W84" t="s">
        <v>24</v>
      </c>
      <c r="X84" s="32">
        <f t="shared" si="29"/>
        <v>30</v>
      </c>
      <c r="Y84" s="32" t="str">
        <f t="shared" si="29"/>
        <v>-0.0502099901270793i</v>
      </c>
      <c r="Z84" s="31" t="str">
        <f t="shared" si="14"/>
        <v>17.2842508836692+17.2842508836692i</v>
      </c>
      <c r="AA84" s="31" t="str">
        <f t="shared" si="15"/>
        <v>88124.5473199829-16047901.092029i</v>
      </c>
      <c r="AB84" s="31" t="str">
        <f t="shared" si="16"/>
        <v>88124.547319983-16047901.092029i</v>
      </c>
      <c r="AC84" s="31" t="str">
        <f t="shared" si="17"/>
        <v>1+6.34726837050322E-18i</v>
      </c>
      <c r="AD84" s="31" t="str">
        <f t="shared" si="18"/>
        <v>1+6.34726837050322E-18i</v>
      </c>
      <c r="AE84" t="str">
        <f t="shared" si="19"/>
        <v>0.867842066222991-0.867842066222991i</v>
      </c>
      <c r="AF84" t="s">
        <v>24</v>
      </c>
      <c r="AG84" s="32">
        <f t="shared" si="30"/>
        <v>10</v>
      </c>
      <c r="AH84" s="32" t="str">
        <f t="shared" si="30"/>
        <v>-0.00100419980254159i</v>
      </c>
      <c r="AI84" s="31" t="str">
        <f t="shared" si="20"/>
        <v>70.5626587520644+70.5626587520644i</v>
      </c>
      <c r="AJ84" s="31" t="str">
        <f t="shared" si="21"/>
        <v>2.71250468866849E+29+2.19098970680906E+30i</v>
      </c>
      <c r="AK84" s="31" t="str">
        <f t="shared" si="22"/>
        <v>2.71250468866849E+29+2.19098970680906E+30i</v>
      </c>
      <c r="AL84" s="31" t="str">
        <f t="shared" si="23"/>
        <v>1</v>
      </c>
      <c r="AM84" s="31" t="str">
        <f t="shared" si="24"/>
        <v>1</v>
      </c>
      <c r="AN84" t="str">
        <f t="shared" si="25"/>
        <v>0.0708590079856326-0.0708590079856326i</v>
      </c>
      <c r="AO84" t="s">
        <v>24</v>
      </c>
      <c r="AP84" s="32">
        <f t="shared" si="32"/>
        <v>10</v>
      </c>
      <c r="AQ84" s="32" t="str">
        <f t="shared" si="32"/>
        <v>9.99900844531264-0.0995719021255092i</v>
      </c>
      <c r="AR84" s="32" t="str">
        <f t="shared" si="2"/>
        <v>0.867842066222991-0.867842066222991i</v>
      </c>
      <c r="AS84" s="32" t="str">
        <f t="shared" si="3"/>
        <v>0.0708590079856326-0.0708590079856326i</v>
      </c>
      <c r="AT84" t="str">
        <f t="shared" si="27"/>
        <v>20.9377095195213-1.03827297633413i</v>
      </c>
      <c r="AU84" t="s">
        <v>24</v>
      </c>
    </row>
    <row r="85" spans="7:47" ht="1" customHeight="1">
      <c r="G85" s="23"/>
      <c r="H85">
        <f t="shared" si="28"/>
        <v>1.1000000000000001</v>
      </c>
      <c r="I85">
        <f t="shared" si="4"/>
        <v>12.58925411794168</v>
      </c>
      <c r="J85">
        <f t="shared" si="5"/>
        <v>79.100616502201262</v>
      </c>
      <c r="K85" s="23"/>
      <c r="L85" t="str">
        <f t="shared" si="6"/>
        <v>21.0526142767286-1.13233559589459i</v>
      </c>
      <c r="M85">
        <f t="shared" si="7"/>
        <v>21.052614276728601</v>
      </c>
      <c r="N85">
        <f t="shared" si="8"/>
        <v>1.13233559589459</v>
      </c>
      <c r="O85" s="23"/>
      <c r="P85" t="s">
        <v>24</v>
      </c>
      <c r="Q85">
        <f t="shared" si="31"/>
        <v>10</v>
      </c>
      <c r="R85" t="str">
        <f t="shared" si="10"/>
        <v>9.99937434839334-0.0790956675594211i</v>
      </c>
      <c r="S85">
        <f t="shared" si="31"/>
        <v>30</v>
      </c>
      <c r="T85" t="str">
        <f t="shared" si="11"/>
        <v>-0.0632106324969143i</v>
      </c>
      <c r="U85">
        <f t="shared" si="12"/>
        <v>10</v>
      </c>
      <c r="V85" t="str">
        <f t="shared" si="13"/>
        <v>-0.00126421264993829i</v>
      </c>
      <c r="W85" t="s">
        <v>24</v>
      </c>
      <c r="X85" s="32">
        <f t="shared" si="29"/>
        <v>30</v>
      </c>
      <c r="Y85" s="32" t="str">
        <f t="shared" si="29"/>
        <v>-0.0632106324969143i</v>
      </c>
      <c r="Z85" s="31" t="str">
        <f t="shared" si="14"/>
        <v>15.4046048150092+15.4046048150092i</v>
      </c>
      <c r="AA85" s="31" t="str">
        <f t="shared" si="15"/>
        <v>-2337800.0691643+731777.967342539i</v>
      </c>
      <c r="AB85" s="31" t="str">
        <f t="shared" si="16"/>
        <v>-2337800.0691645+731777.967342478i</v>
      </c>
      <c r="AC85" s="31" t="str">
        <f t="shared" si="17"/>
        <v>1.00000000000007+4.81650798030827E-14i</v>
      </c>
      <c r="AD85" s="31" t="str">
        <f t="shared" si="18"/>
        <v>1.00000000000007+4.81650798030827E-14i</v>
      </c>
      <c r="AE85" t="str">
        <f t="shared" si="19"/>
        <v>0.973734813721857-0.973734813721763i</v>
      </c>
      <c r="AF85" t="s">
        <v>24</v>
      </c>
      <c r="AG85" s="32">
        <f t="shared" si="30"/>
        <v>10</v>
      </c>
      <c r="AH85" s="32" t="str">
        <f t="shared" si="30"/>
        <v>-0.00126421264993829i</v>
      </c>
      <c r="AI85" s="31" t="str">
        <f t="shared" si="20"/>
        <v>62.8890358099888+62.8890358099888i</v>
      </c>
      <c r="AJ85" s="31" t="str">
        <f t="shared" si="21"/>
        <v>1.02475677734413E+27+5.86623517871897E+25i</v>
      </c>
      <c r="AK85" s="31" t="str">
        <f t="shared" si="22"/>
        <v>1.02475677734413E+27+5.86623517871897E+25i</v>
      </c>
      <c r="AL85" s="31" t="str">
        <f t="shared" si="23"/>
        <v>1</v>
      </c>
      <c r="AM85" s="31" t="str">
        <f t="shared" si="24"/>
        <v>1</v>
      </c>
      <c r="AN85" t="str">
        <f t="shared" si="25"/>
        <v>0.0795051146134099-0.0795051146134099i</v>
      </c>
      <c r="AO85" t="s">
        <v>24</v>
      </c>
      <c r="AP85" s="32">
        <f t="shared" si="32"/>
        <v>10</v>
      </c>
      <c r="AQ85" s="32" t="str">
        <f t="shared" si="32"/>
        <v>9.99937434839334-0.0790956675594211i</v>
      </c>
      <c r="AR85" s="32" t="str">
        <f t="shared" si="2"/>
        <v>0.973734813721857-0.973734813721763i</v>
      </c>
      <c r="AS85" s="32" t="str">
        <f t="shared" si="3"/>
        <v>0.0795051146134099-0.0795051146134099i</v>
      </c>
      <c r="AT85" t="str">
        <f t="shared" si="27"/>
        <v>21.0526142767286-1.13233559589459i</v>
      </c>
      <c r="AU85" t="s">
        <v>24</v>
      </c>
    </row>
    <row r="86" spans="7:47" ht="1" customHeight="1">
      <c r="G86" s="23"/>
      <c r="H86">
        <f t="shared" si="28"/>
        <v>1</v>
      </c>
      <c r="I86">
        <f t="shared" si="4"/>
        <v>10</v>
      </c>
      <c r="J86">
        <f t="shared" si="5"/>
        <v>62.831853071795862</v>
      </c>
      <c r="K86" s="23"/>
      <c r="L86" t="str">
        <f t="shared" si="6"/>
        <v>21.1813598678048-1.24458400906741i</v>
      </c>
      <c r="M86">
        <f t="shared" si="7"/>
        <v>21.181359867804801</v>
      </c>
      <c r="N86">
        <f t="shared" si="8"/>
        <v>1.2445840090674101</v>
      </c>
      <c r="O86" s="23"/>
      <c r="P86" t="s">
        <v>24</v>
      </c>
      <c r="Q86">
        <f t="shared" si="31"/>
        <v>10</v>
      </c>
      <c r="R86" t="str">
        <f t="shared" si="10"/>
        <v>9.9996052314088-0.0628293726675839i</v>
      </c>
      <c r="S86">
        <f t="shared" si="31"/>
        <v>30</v>
      </c>
      <c r="T86" t="str">
        <f t="shared" si="11"/>
        <v>-0.0795774715459477i</v>
      </c>
      <c r="U86">
        <f t="shared" si="12"/>
        <v>10</v>
      </c>
      <c r="V86" t="str">
        <f t="shared" si="13"/>
        <v>-0.00159154943091895i</v>
      </c>
      <c r="W86" t="s">
        <v>24</v>
      </c>
      <c r="X86" s="32">
        <f t="shared" si="29"/>
        <v>30</v>
      </c>
      <c r="Y86" s="32" t="str">
        <f t="shared" si="29"/>
        <v>-0.0795774715459477i</v>
      </c>
      <c r="Z86" s="31" t="str">
        <f t="shared" si="14"/>
        <v>13.7293684929565+13.7293684929565i</v>
      </c>
      <c r="AA86" s="31" t="str">
        <f t="shared" si="15"/>
        <v>181928.16781453+421114.159884263i</v>
      </c>
      <c r="AB86" s="31" t="str">
        <f t="shared" si="16"/>
        <v>181928.167814963+421114.159883262i</v>
      </c>
      <c r="AC86" s="31" t="str">
        <f t="shared" si="17"/>
        <v>0.999999999998371-1.73192542446529E-12i</v>
      </c>
      <c r="AD86" s="31" t="str">
        <f t="shared" si="18"/>
        <v>0.999999999998371-1.73192542446529E-12i</v>
      </c>
      <c r="AE86" t="str">
        <f t="shared" si="19"/>
        <v>1.09254843058841-1.09254843059219i</v>
      </c>
      <c r="AF86" t="s">
        <v>24</v>
      </c>
      <c r="AG86" s="32">
        <f t="shared" si="30"/>
        <v>10</v>
      </c>
      <c r="AH86" s="32" t="str">
        <f t="shared" si="30"/>
        <v>-0.00159154943091895i</v>
      </c>
      <c r="AI86" s="31" t="str">
        <f t="shared" si="20"/>
        <v>56.0499121639794+56.0499121639793i</v>
      </c>
      <c r="AJ86" s="31" t="str">
        <f t="shared" si="21"/>
        <v>9.65429040111343E+23-5.25857420705737E+23i</v>
      </c>
      <c r="AK86" s="31" t="str">
        <f t="shared" si="22"/>
        <v>9.65429040111343E+23-5.25857420705737E+23i</v>
      </c>
      <c r="AL86" s="31" t="str">
        <f t="shared" si="23"/>
        <v>1</v>
      </c>
      <c r="AM86" s="31" t="str">
        <f t="shared" si="24"/>
        <v>1</v>
      </c>
      <c r="AN86" t="str">
        <f t="shared" si="25"/>
        <v>0.0892062058076385-0.0892062058076385i</v>
      </c>
      <c r="AO86" t="s">
        <v>24</v>
      </c>
      <c r="AP86" s="32">
        <f t="shared" si="32"/>
        <v>10</v>
      </c>
      <c r="AQ86" s="32" t="str">
        <f t="shared" si="32"/>
        <v>9.9996052314088-0.0628293726675839i</v>
      </c>
      <c r="AR86" s="32" t="str">
        <f t="shared" si="2"/>
        <v>1.09254843058841-1.09254843059219i</v>
      </c>
      <c r="AS86" s="32" t="str">
        <f t="shared" si="3"/>
        <v>0.0892062058076385-0.0892062058076385i</v>
      </c>
      <c r="AT86" t="str">
        <f t="shared" si="27"/>
        <v>21.1813598678048-1.24458400906741i</v>
      </c>
      <c r="AU86" t="s">
        <v>24</v>
      </c>
    </row>
    <row r="87" spans="7:47" ht="1" customHeight="1">
      <c r="G87" s="23"/>
      <c r="H87">
        <f t="shared" si="28"/>
        <v>0.9</v>
      </c>
      <c r="I87">
        <f t="shared" si="4"/>
        <v>7.9432823472428176</v>
      </c>
      <c r="J87">
        <f t="shared" si="5"/>
        <v>49.909114934975051</v>
      </c>
      <c r="K87" s="23"/>
      <c r="L87" t="str">
        <f t="shared" si="6"/>
        <v>21.3257014248075-1.37585838227753i</v>
      </c>
      <c r="M87">
        <f t="shared" si="7"/>
        <v>21.325701424807502</v>
      </c>
      <c r="N87">
        <f t="shared" si="8"/>
        <v>1.3758583822775301</v>
      </c>
      <c r="O87" s="23"/>
      <c r="P87" t="s">
        <v>24</v>
      </c>
      <c r="Q87">
        <f t="shared" si="31"/>
        <v>10</v>
      </c>
      <c r="R87" t="str">
        <f t="shared" si="10"/>
        <v>9.99975091422917-0.0499078717699386i</v>
      </c>
      <c r="S87">
        <f t="shared" si="31"/>
        <v>30</v>
      </c>
      <c r="T87" t="str">
        <f t="shared" si="11"/>
        <v>-0.100182101135521i</v>
      </c>
      <c r="U87">
        <f t="shared" si="12"/>
        <v>10</v>
      </c>
      <c r="V87" t="str">
        <f t="shared" si="13"/>
        <v>-0.00200364202271042i</v>
      </c>
      <c r="W87" t="s">
        <v>24</v>
      </c>
      <c r="X87" s="32">
        <f t="shared" si="29"/>
        <v>30</v>
      </c>
      <c r="Y87" s="32" t="str">
        <f t="shared" si="29"/>
        <v>-0.100182101135521i</v>
      </c>
      <c r="Z87" s="31" t="str">
        <f t="shared" si="14"/>
        <v>12.2363125493314+12.2363125493314i</v>
      </c>
      <c r="AA87" s="31" t="str">
        <f t="shared" si="15"/>
        <v>97506.812644052-33404.8342008024i</v>
      </c>
      <c r="AB87" s="31" t="str">
        <f t="shared" si="16"/>
        <v>97506.8126486413-33404.8341992302i</v>
      </c>
      <c r="AC87" s="31" t="str">
        <f t="shared" si="17"/>
        <v>1.00000000003718+2.8861087078725E-11i</v>
      </c>
      <c r="AD87" s="31" t="str">
        <f t="shared" si="18"/>
        <v>1.00000000003718+2.8861087078725E-11i</v>
      </c>
      <c r="AE87" t="str">
        <f t="shared" si="19"/>
        <v>1.22585950142392-1.22585950135316i</v>
      </c>
      <c r="AF87" t="s">
        <v>24</v>
      </c>
      <c r="AG87" s="32">
        <f t="shared" si="30"/>
        <v>10</v>
      </c>
      <c r="AH87" s="32" t="str">
        <f t="shared" si="30"/>
        <v>-0.00200364202271042i</v>
      </c>
      <c r="AI87" s="31" t="str">
        <f t="shared" si="20"/>
        <v>49.9545367984605+49.9545367984605i</v>
      </c>
      <c r="AJ87" s="31" t="str">
        <f t="shared" si="21"/>
        <v>2.3583431898696E+21-757901963370818000000i</v>
      </c>
      <c r="AK87" s="31" t="str">
        <f t="shared" si="22"/>
        <v>2.3583431898696E+21-757901963370818000000i</v>
      </c>
      <c r="AL87" s="31" t="str">
        <f t="shared" si="23"/>
        <v>1</v>
      </c>
      <c r="AM87" s="31" t="str">
        <f t="shared" si="24"/>
        <v>1</v>
      </c>
      <c r="AN87" t="str">
        <f t="shared" si="25"/>
        <v>0.10009100915443-0.10009100915443i</v>
      </c>
      <c r="AO87" t="s">
        <v>24</v>
      </c>
      <c r="AP87" s="32">
        <f t="shared" si="32"/>
        <v>10</v>
      </c>
      <c r="AQ87" s="32" t="str">
        <f t="shared" si="32"/>
        <v>9.99975091422917-0.0499078717699386i</v>
      </c>
      <c r="AR87" s="32" t="str">
        <f t="shared" si="2"/>
        <v>1.22585950142392-1.22585950135316i</v>
      </c>
      <c r="AS87" s="32" t="str">
        <f t="shared" si="3"/>
        <v>0.10009100915443-0.10009100915443i</v>
      </c>
      <c r="AT87" t="str">
        <f t="shared" si="27"/>
        <v>21.3257014248075-1.37585838227753i</v>
      </c>
      <c r="AU87" t="s">
        <v>24</v>
      </c>
    </row>
    <row r="88" spans="7:47" ht="1" customHeight="1">
      <c r="G88" s="23"/>
      <c r="H88">
        <f t="shared" si="28"/>
        <v>0.8</v>
      </c>
      <c r="I88">
        <f t="shared" si="4"/>
        <v>6.3095734448019343</v>
      </c>
      <c r="J88">
        <f t="shared" si="5"/>
        <v>39.644219162950002</v>
      </c>
      <c r="K88" s="23"/>
      <c r="L88" t="str">
        <f t="shared" si="6"/>
        <v>21.4875837772503-1.52738453762197i</v>
      </c>
      <c r="M88">
        <f t="shared" si="7"/>
        <v>21.4875837772503</v>
      </c>
      <c r="N88">
        <f t="shared" si="8"/>
        <v>1.5273845376219699</v>
      </c>
      <c r="O88" s="23"/>
      <c r="P88" t="s">
        <v>24</v>
      </c>
      <c r="Q88">
        <f t="shared" si="31"/>
        <v>10</v>
      </c>
      <c r="R88" t="str">
        <f t="shared" si="10"/>
        <v>9.99984283605879-0.039643596098777i</v>
      </c>
      <c r="S88">
        <f t="shared" si="31"/>
        <v>30</v>
      </c>
      <c r="T88" t="str">
        <f t="shared" si="11"/>
        <v>-0.12612179292644i</v>
      </c>
      <c r="U88">
        <f t="shared" si="12"/>
        <v>10</v>
      </c>
      <c r="V88" t="str">
        <f t="shared" si="13"/>
        <v>-0.00252243585852881i</v>
      </c>
      <c r="W88" t="s">
        <v>24</v>
      </c>
      <c r="X88" s="32">
        <f t="shared" si="29"/>
        <v>30</v>
      </c>
      <c r="Y88" s="32" t="str">
        <f t="shared" si="29"/>
        <v>-0.12612179292644i</v>
      </c>
      <c r="Z88" s="31" t="str">
        <f t="shared" si="14"/>
        <v>10.9056250388894+10.9056250388894i</v>
      </c>
      <c r="AA88" s="31" t="str">
        <f t="shared" si="15"/>
        <v>-2447.00313577646-27130.8560292499i</v>
      </c>
      <c r="AB88" s="31" t="str">
        <f t="shared" si="16"/>
        <v>-2447.00313742523-27130.8560109694i</v>
      </c>
      <c r="AC88" s="31" t="str">
        <f t="shared" si="17"/>
        <v>0.999999999337084-1.20561171726772E-10i</v>
      </c>
      <c r="AD88" s="31" t="str">
        <f t="shared" si="18"/>
        <v>0.999999999337084-1.20561171726772E-10i</v>
      </c>
      <c r="AE88" t="str">
        <f t="shared" si="19"/>
        <v>1.37543698181058-1.37543698214222i</v>
      </c>
      <c r="AF88" t="s">
        <v>24</v>
      </c>
      <c r="AG88" s="32">
        <f t="shared" si="30"/>
        <v>10</v>
      </c>
      <c r="AH88" s="32" t="str">
        <f t="shared" si="30"/>
        <v>-0.00252243585852881i</v>
      </c>
      <c r="AI88" s="31" t="str">
        <f t="shared" si="20"/>
        <v>44.5220277856647+44.5220277856647i</v>
      </c>
      <c r="AJ88" s="31" t="str">
        <f t="shared" si="21"/>
        <v>9290752751214320000+5565751145990920000i</v>
      </c>
      <c r="AK88" s="31" t="str">
        <f t="shared" si="22"/>
        <v>9290752751214320000+5565751145990920000i</v>
      </c>
      <c r="AL88" s="31" t="str">
        <f t="shared" si="23"/>
        <v>1</v>
      </c>
      <c r="AM88" s="31" t="str">
        <f t="shared" si="24"/>
        <v>1</v>
      </c>
      <c r="AN88" t="str">
        <f t="shared" si="25"/>
        <v>0.112303959380977-0.112303959380977i</v>
      </c>
      <c r="AO88" t="s">
        <v>24</v>
      </c>
      <c r="AP88" s="32">
        <f t="shared" si="32"/>
        <v>10</v>
      </c>
      <c r="AQ88" s="32" t="str">
        <f t="shared" si="32"/>
        <v>9.99984283605879-0.039643596098777i</v>
      </c>
      <c r="AR88" s="32" t="str">
        <f t="shared" si="2"/>
        <v>1.37543698181058-1.37543698214222i</v>
      </c>
      <c r="AS88" s="32" t="str">
        <f t="shared" si="3"/>
        <v>0.112303959380977-0.112303959380977i</v>
      </c>
      <c r="AT88" t="str">
        <f t="shared" si="27"/>
        <v>21.4875837772503-1.52738453762197i</v>
      </c>
      <c r="AU88" t="s">
        <v>24</v>
      </c>
    </row>
    <row r="89" spans="7:47" ht="1" customHeight="1">
      <c r="G89" s="23"/>
      <c r="H89">
        <f t="shared" si="28"/>
        <v>0.7</v>
      </c>
      <c r="I89">
        <f t="shared" si="4"/>
        <v>5.0118723362727229</v>
      </c>
      <c r="J89">
        <f t="shared" si="5"/>
        <v>31.490522624728598</v>
      </c>
      <c r="K89" s="23"/>
      <c r="L89" t="str">
        <f t="shared" si="6"/>
        <v>21.6691736311927-1.70076301825881i</v>
      </c>
      <c r="M89">
        <f t="shared" si="7"/>
        <v>21.669173631192699</v>
      </c>
      <c r="N89">
        <f t="shared" si="8"/>
        <v>1.70076301825881</v>
      </c>
      <c r="O89" s="23"/>
      <c r="P89" t="s">
        <v>24</v>
      </c>
      <c r="Q89">
        <f t="shared" si="31"/>
        <v>10</v>
      </c>
      <c r="R89" t="str">
        <f t="shared" si="10"/>
        <v>9.99990083568185-0.0314902103511082i</v>
      </c>
      <c r="S89">
        <f t="shared" si="31"/>
        <v>30</v>
      </c>
      <c r="T89" t="str">
        <f t="shared" si="11"/>
        <v>-0.158777930096138i</v>
      </c>
      <c r="U89">
        <f t="shared" si="12"/>
        <v>10</v>
      </c>
      <c r="V89" t="str">
        <f t="shared" si="13"/>
        <v>-0.00317555860192275i</v>
      </c>
      <c r="W89" t="s">
        <v>24</v>
      </c>
      <c r="X89" s="32">
        <f t="shared" si="29"/>
        <v>30</v>
      </c>
      <c r="Y89" s="32" t="str">
        <f t="shared" si="29"/>
        <v>-0.158777930096138i</v>
      </c>
      <c r="Z89" s="31" t="str">
        <f t="shared" si="14"/>
        <v>9.71964854684497+9.71964854684497i</v>
      </c>
      <c r="AA89" s="31" t="str">
        <f t="shared" si="15"/>
        <v>-7961.57418568433-2418.12803896768i</v>
      </c>
      <c r="AB89" s="31" t="str">
        <f t="shared" si="16"/>
        <v>-7961.5742431819-2418.12802150424i</v>
      </c>
      <c r="AC89" s="31" t="str">
        <f t="shared" si="17"/>
        <v>1.000000006002-4.01642153739703E-09i</v>
      </c>
      <c r="AD89" s="31" t="str">
        <f t="shared" si="18"/>
        <v>1.000000006002-4.01642153739703E-09i</v>
      </c>
      <c r="AE89" t="str">
        <f t="shared" si="19"/>
        <v>1.54326568059426-1.54326569299107i</v>
      </c>
      <c r="AF89" t="s">
        <v>24</v>
      </c>
      <c r="AG89" s="32">
        <f t="shared" si="30"/>
        <v>10</v>
      </c>
      <c r="AH89" s="32" t="str">
        <f t="shared" si="30"/>
        <v>-0.00317555860192275i</v>
      </c>
      <c r="AI89" s="31" t="str">
        <f t="shared" si="20"/>
        <v>39.6802990315904+39.6802990315903i</v>
      </c>
      <c r="AJ89" s="31" t="str">
        <f t="shared" si="21"/>
        <v>-34106937220766200+78389455958437200i</v>
      </c>
      <c r="AK89" s="31" t="str">
        <f t="shared" si="22"/>
        <v>-34106937220766200+78389455958437200i</v>
      </c>
      <c r="AL89" s="31" t="str">
        <f t="shared" si="23"/>
        <v>1</v>
      </c>
      <c r="AM89" s="31" t="str">
        <f t="shared" si="24"/>
        <v>1</v>
      </c>
      <c r="AN89" t="str">
        <f t="shared" si="25"/>
        <v>0.126007114916634-0.126007114916634i</v>
      </c>
      <c r="AO89" t="s">
        <v>24</v>
      </c>
      <c r="AP89" s="32">
        <f t="shared" si="32"/>
        <v>10</v>
      </c>
      <c r="AQ89" s="32" t="str">
        <f t="shared" si="32"/>
        <v>9.99990083568185-0.0314902103511082i</v>
      </c>
      <c r="AR89" s="32" t="str">
        <f t="shared" si="2"/>
        <v>1.54326568059426-1.54326569299107i</v>
      </c>
      <c r="AS89" s="32" t="str">
        <f t="shared" si="3"/>
        <v>0.126007114916634-0.126007114916634i</v>
      </c>
      <c r="AT89" t="str">
        <f t="shared" si="27"/>
        <v>21.6691736311927-1.70076301825881i</v>
      </c>
      <c r="AU89" t="s">
        <v>24</v>
      </c>
    </row>
    <row r="90" spans="7:47" ht="1" customHeight="1">
      <c r="G90" s="23"/>
      <c r="H90">
        <f t="shared" si="28"/>
        <v>0.6</v>
      </c>
      <c r="I90">
        <f t="shared" si="4"/>
        <v>3.9810717055349727</v>
      </c>
      <c r="J90">
        <f t="shared" si="5"/>
        <v>25.013811247045716</v>
      </c>
      <c r="K90" s="23"/>
      <c r="L90" t="str">
        <f t="shared" si="6"/>
        <v>21.8728924179705-1.89796843449741i</v>
      </c>
      <c r="M90">
        <f t="shared" si="7"/>
        <v>21.872892417970501</v>
      </c>
      <c r="N90">
        <f t="shared" si="8"/>
        <v>1.8979684344974099</v>
      </c>
      <c r="O90" s="23"/>
      <c r="P90" t="s">
        <v>24</v>
      </c>
      <c r="Q90">
        <f t="shared" si="31"/>
        <v>10</v>
      </c>
      <c r="R90" t="str">
        <f t="shared" si="10"/>
        <v>9.99993743131618-0.025013654738921i</v>
      </c>
      <c r="S90">
        <f t="shared" si="31"/>
        <v>30</v>
      </c>
      <c r="T90" t="str">
        <f t="shared" si="11"/>
        <v>-0.199889571030106i</v>
      </c>
      <c r="U90">
        <f t="shared" si="12"/>
        <v>10</v>
      </c>
      <c r="V90" t="str">
        <f t="shared" si="13"/>
        <v>-0.00399779142060211i</v>
      </c>
      <c r="W90" t="s">
        <v>24</v>
      </c>
      <c r="X90" s="32">
        <f t="shared" si="29"/>
        <v>30</v>
      </c>
      <c r="Y90" s="32" t="str">
        <f t="shared" si="29"/>
        <v>-0.199889571030106i</v>
      </c>
      <c r="Z90" s="31" t="str">
        <f t="shared" si="14"/>
        <v>8.66264588570588+8.66264588570588i</v>
      </c>
      <c r="AA90" s="31" t="str">
        <f t="shared" si="15"/>
        <v>-2091.54450082127+1996.41659383383i</v>
      </c>
      <c r="AB90" s="31" t="str">
        <f t="shared" si="16"/>
        <v>-2091.54462591009+1996.41647443432i</v>
      </c>
      <c r="AC90" s="31" t="str">
        <f t="shared" si="17"/>
        <v>1.00000000278194+5.97421756233901E-08i</v>
      </c>
      <c r="AD90" s="31" t="str">
        <f t="shared" si="18"/>
        <v>1.00000000278194+5.97421756233901E-08i</v>
      </c>
      <c r="AE90" t="str">
        <f t="shared" si="19"/>
        <v>1.7315726783445-1.73157247144868i</v>
      </c>
      <c r="AF90" t="s">
        <v>24</v>
      </c>
      <c r="AG90" s="32">
        <f t="shared" si="30"/>
        <v>10</v>
      </c>
      <c r="AH90" s="32" t="str">
        <f t="shared" si="30"/>
        <v>-0.00399779142060211i</v>
      </c>
      <c r="AI90" s="31" t="str">
        <f t="shared" si="20"/>
        <v>35.3651037373324+35.3651037373324i</v>
      </c>
      <c r="AJ90" s="31" t="str">
        <f t="shared" si="21"/>
        <v>-789717893333788-825560972514491i</v>
      </c>
      <c r="AK90" s="31" t="str">
        <f t="shared" si="22"/>
        <v>-789717893333788-825560972514491i</v>
      </c>
      <c r="AL90" s="31" t="str">
        <f t="shared" si="23"/>
        <v>1</v>
      </c>
      <c r="AM90" s="31" t="str">
        <f t="shared" si="24"/>
        <v>1</v>
      </c>
      <c r="AN90" t="str">
        <f t="shared" si="25"/>
        <v>0.141382308309811-0.141382308309811i</v>
      </c>
      <c r="AO90" t="s">
        <v>24</v>
      </c>
      <c r="AP90" s="32">
        <f t="shared" si="32"/>
        <v>10</v>
      </c>
      <c r="AQ90" s="32" t="str">
        <f t="shared" si="32"/>
        <v>9.99993743131618-0.025013654738921i</v>
      </c>
      <c r="AR90" s="32" t="str">
        <f t="shared" si="2"/>
        <v>1.7315726783445-1.73157247144868i</v>
      </c>
      <c r="AS90" s="32" t="str">
        <f t="shared" si="3"/>
        <v>0.141382308309811-0.141382308309811i</v>
      </c>
      <c r="AT90" t="str">
        <f t="shared" si="27"/>
        <v>21.8728924179705-1.89796843449741i</v>
      </c>
      <c r="AU90" t="s">
        <v>24</v>
      </c>
    </row>
    <row r="91" spans="7:47" ht="1" customHeight="1">
      <c r="G91" s="23"/>
      <c r="H91">
        <f t="shared" si="28"/>
        <v>0.5</v>
      </c>
      <c r="I91">
        <f t="shared" si="4"/>
        <v>3.1622776601683795</v>
      </c>
      <c r="J91">
        <f t="shared" si="5"/>
        <v>19.869176531592203</v>
      </c>
      <c r="K91" s="23"/>
      <c r="L91" t="str">
        <f t="shared" si="6"/>
        <v>22.10144952021-2.12135849971704i</v>
      </c>
      <c r="M91">
        <f t="shared" si="7"/>
        <v>22.10144952021</v>
      </c>
      <c r="N91">
        <f t="shared" si="8"/>
        <v>2.12135849971704</v>
      </c>
      <c r="O91" s="23"/>
      <c r="P91" t="s">
        <v>24</v>
      </c>
      <c r="Q91">
        <f t="shared" si="31"/>
        <v>10</v>
      </c>
      <c r="R91" t="str">
        <f t="shared" si="10"/>
        <v>9.99996052173825-0.019869098091537i</v>
      </c>
      <c r="S91">
        <f t="shared" si="31"/>
        <v>30</v>
      </c>
      <c r="T91" t="str">
        <f t="shared" si="11"/>
        <v>-0.251646060522435i</v>
      </c>
      <c r="U91">
        <f t="shared" si="12"/>
        <v>10</v>
      </c>
      <c r="V91" t="str">
        <f t="shared" si="13"/>
        <v>-0.0050329212104487i</v>
      </c>
      <c r="W91" t="s">
        <v>24</v>
      </c>
      <c r="X91" s="32">
        <f t="shared" si="29"/>
        <v>30</v>
      </c>
      <c r="Y91" s="32" t="str">
        <f t="shared" si="29"/>
        <v>-0.251646060522435i</v>
      </c>
      <c r="Z91" s="31" t="str">
        <f t="shared" si="14"/>
        <v>7.7205912723558+7.7205912723558i</v>
      </c>
      <c r="AA91" s="31" t="str">
        <f t="shared" si="15"/>
        <v>149.904921468988+1117.13347475529i</v>
      </c>
      <c r="AB91" s="31" t="str">
        <f t="shared" si="16"/>
        <v>149.9049804654+1117.13303509768i</v>
      </c>
      <c r="AC91" s="31" t="str">
        <f t="shared" si="17"/>
        <v>0.999999620363585-1.03752847488839E-07i</v>
      </c>
      <c r="AD91" s="31" t="str">
        <f t="shared" si="18"/>
        <v>0.999999620363585-1.03752847488839E-07i</v>
      </c>
      <c r="AE91" t="str">
        <f t="shared" si="19"/>
        <v>1.94285543943632-1.94285584259008i</v>
      </c>
      <c r="AF91" t="s">
        <v>24</v>
      </c>
      <c r="AG91" s="32">
        <f t="shared" si="30"/>
        <v>10</v>
      </c>
      <c r="AH91" s="32" t="str">
        <f t="shared" si="30"/>
        <v>-0.0050329212104487i</v>
      </c>
      <c r="AI91" s="31" t="str">
        <f t="shared" si="20"/>
        <v>31.5191818830948+31.5191818830948i</v>
      </c>
      <c r="AJ91" s="31" t="str">
        <f t="shared" si="21"/>
        <v>24280492584009.4+2516038776210.19i</v>
      </c>
      <c r="AK91" s="31" t="str">
        <f t="shared" si="22"/>
        <v>24280492584009.4+2516038776210.19i</v>
      </c>
      <c r="AL91" s="31" t="str">
        <f t="shared" si="23"/>
        <v>1</v>
      </c>
      <c r="AM91" s="31" t="str">
        <f t="shared" si="24"/>
        <v>1</v>
      </c>
      <c r="AN91" t="str">
        <f t="shared" si="25"/>
        <v>0.158633559035418-0.158633559035418i</v>
      </c>
      <c r="AO91" t="s">
        <v>24</v>
      </c>
      <c r="AP91" s="32">
        <f t="shared" si="32"/>
        <v>10</v>
      </c>
      <c r="AQ91" s="32" t="str">
        <f t="shared" si="32"/>
        <v>9.99996052173825-0.019869098091537i</v>
      </c>
      <c r="AR91" s="32" t="str">
        <f t="shared" si="2"/>
        <v>1.94285543943632-1.94285584259008i</v>
      </c>
      <c r="AS91" s="32" t="str">
        <f t="shared" si="3"/>
        <v>0.158633559035418-0.158633559035418i</v>
      </c>
      <c r="AT91" t="str">
        <f t="shared" si="27"/>
        <v>22.10144952021-2.12135849971704i</v>
      </c>
      <c r="AU91" t="s">
        <v>24</v>
      </c>
    </row>
    <row r="92" spans="7:47" ht="1" customHeight="1">
      <c r="G92" s="23"/>
      <c r="H92">
        <f t="shared" si="28"/>
        <v>0.4</v>
      </c>
      <c r="I92">
        <f t="shared" si="4"/>
        <v>2.5118864315095806</v>
      </c>
      <c r="J92">
        <f t="shared" si="5"/>
        <v>15.782647919764759</v>
      </c>
      <c r="K92" s="23"/>
      <c r="L92" t="str">
        <f t="shared" si="6"/>
        <v>22.3578829883122-2.37369906539001i</v>
      </c>
      <c r="M92">
        <f t="shared" si="7"/>
        <v>22.357882988312198</v>
      </c>
      <c r="N92">
        <f t="shared" si="8"/>
        <v>2.3736990653900101</v>
      </c>
      <c r="O92" s="23"/>
      <c r="P92" t="s">
        <v>24</v>
      </c>
      <c r="Q92">
        <f t="shared" si="31"/>
        <v>10</v>
      </c>
      <c r="R92" t="str">
        <f t="shared" si="10"/>
        <v>9.99997509086451-0.0157826086065533i</v>
      </c>
      <c r="S92">
        <f t="shared" si="31"/>
        <v>30</v>
      </c>
      <c r="T92" t="str">
        <f t="shared" si="11"/>
        <v>-0.316803620369587i</v>
      </c>
      <c r="U92">
        <f t="shared" si="12"/>
        <v>10</v>
      </c>
      <c r="V92" t="str">
        <f t="shared" si="13"/>
        <v>-0.00633607240739173i</v>
      </c>
      <c r="W92" t="s">
        <v>24</v>
      </c>
      <c r="X92" s="32">
        <f t="shared" si="29"/>
        <v>30</v>
      </c>
      <c r="Y92" s="32" t="str">
        <f t="shared" si="29"/>
        <v>-0.316803620369587i</v>
      </c>
      <c r="Z92" s="31" t="str">
        <f t="shared" si="14"/>
        <v>6.88098421443431+6.88098421443431i</v>
      </c>
      <c r="AA92" s="31" t="str">
        <f t="shared" si="15"/>
        <v>402.370419295787+273.978766154623i</v>
      </c>
      <c r="AB92" s="31" t="str">
        <f t="shared" si="16"/>
        <v>402.371268299424+273.978188059249i</v>
      </c>
      <c r="AC92" s="31" t="str">
        <f t="shared" si="17"/>
        <v>1.0000007732242-1.96322181836525E-06i</v>
      </c>
      <c r="AD92" s="31" t="str">
        <f t="shared" si="18"/>
        <v>1.0000007732242-1.96322181836525E-06i</v>
      </c>
      <c r="AE92" t="str">
        <f t="shared" si="19"/>
        <v>2.17991811673832-2.17992667607412i</v>
      </c>
      <c r="AF92" t="s">
        <v>24</v>
      </c>
      <c r="AG92" s="32">
        <f t="shared" si="30"/>
        <v>10</v>
      </c>
      <c r="AH92" s="32" t="str">
        <f t="shared" si="30"/>
        <v>-0.00633607240739173i</v>
      </c>
      <c r="AI92" s="31" t="str">
        <f t="shared" si="20"/>
        <v>28.0915004225164+28.0915004225164i</v>
      </c>
      <c r="AJ92" s="31" t="str">
        <f t="shared" si="21"/>
        <v>-779209083495.423+144074458935.15i</v>
      </c>
      <c r="AK92" s="31" t="str">
        <f t="shared" si="22"/>
        <v>-779209083495.423+144074458935.15i</v>
      </c>
      <c r="AL92" s="31" t="str">
        <f t="shared" si="23"/>
        <v>1</v>
      </c>
      <c r="AM92" s="31" t="str">
        <f t="shared" si="24"/>
        <v>1</v>
      </c>
      <c r="AN92" t="str">
        <f t="shared" si="25"/>
        <v>0.177989780709339-0.177989780709339i</v>
      </c>
      <c r="AO92" t="s">
        <v>24</v>
      </c>
      <c r="AP92" s="32">
        <f t="shared" si="32"/>
        <v>10</v>
      </c>
      <c r="AQ92" s="32" t="str">
        <f t="shared" si="32"/>
        <v>9.99997509086451-0.0157826086065533i</v>
      </c>
      <c r="AR92" s="32" t="str">
        <f t="shared" si="2"/>
        <v>2.17991811673832-2.17992667607412i</v>
      </c>
      <c r="AS92" s="32" t="str">
        <f t="shared" si="3"/>
        <v>0.177989780709339-0.177989780709339i</v>
      </c>
      <c r="AT92" t="str">
        <f t="shared" si="27"/>
        <v>22.3578829883122-2.37369906539001i</v>
      </c>
      <c r="AU92" t="s">
        <v>24</v>
      </c>
    </row>
    <row r="93" spans="7:47" ht="1" customHeight="1">
      <c r="G93" s="23"/>
      <c r="H93">
        <f t="shared" si="28"/>
        <v>0.3</v>
      </c>
      <c r="I93">
        <f t="shared" si="4"/>
        <v>1.9952623149688797</v>
      </c>
      <c r="J93">
        <f t="shared" si="5"/>
        <v>12.536602861381592</v>
      </c>
      <c r="K93" s="23"/>
      <c r="L93" t="str">
        <f t="shared" si="6"/>
        <v>22.6456322173605-2.65817084876884i</v>
      </c>
      <c r="M93">
        <f t="shared" si="7"/>
        <v>22.6456322173605</v>
      </c>
      <c r="N93">
        <f t="shared" si="8"/>
        <v>2.6581708487688398</v>
      </c>
      <c r="O93" s="23"/>
      <c r="P93" t="s">
        <v>24</v>
      </c>
      <c r="Q93">
        <f t="shared" si="31"/>
        <v>10</v>
      </c>
      <c r="R93" t="str">
        <f t="shared" si="10"/>
        <v>9.99998428338357-0.0125365831580837i</v>
      </c>
      <c r="S93">
        <f t="shared" si="31"/>
        <v>30</v>
      </c>
      <c r="T93" t="str">
        <f t="shared" si="11"/>
        <v>-0.398832128231665i</v>
      </c>
      <c r="U93">
        <f t="shared" si="12"/>
        <v>10</v>
      </c>
      <c r="V93" t="str">
        <f t="shared" si="13"/>
        <v>-0.0079766425646333i</v>
      </c>
      <c r="W93" t="s">
        <v>24</v>
      </c>
      <c r="X93" s="32">
        <f t="shared" si="29"/>
        <v>30</v>
      </c>
      <c r="Y93" s="32" t="str">
        <f t="shared" si="29"/>
        <v>-0.398832128231665i</v>
      </c>
      <c r="Z93" s="31" t="str">
        <f t="shared" si="14"/>
        <v>6.13268363639808+6.13268363639808i</v>
      </c>
      <c r="AA93" s="31" t="str">
        <f t="shared" si="15"/>
        <v>227.730600246444-34.5353036402913i</v>
      </c>
      <c r="AB93" s="31" t="str">
        <f t="shared" si="16"/>
        <v>227.732746455919-34.5349781710864i</v>
      </c>
      <c r="AC93" s="31" t="str">
        <f t="shared" si="17"/>
        <v>1.00000900060642+2.79412551398816E-06i</v>
      </c>
      <c r="AD93" s="31" t="str">
        <f t="shared" si="18"/>
        <v>1.00000900060642+2.79412551398816E-06i</v>
      </c>
      <c r="AE93" t="str">
        <f t="shared" si="19"/>
        <v>2.44594011534387-2.44592644697772i</v>
      </c>
      <c r="AF93" t="s">
        <v>24</v>
      </c>
      <c r="AG93" s="32">
        <f t="shared" si="30"/>
        <v>10</v>
      </c>
      <c r="AH93" s="32" t="str">
        <f t="shared" si="30"/>
        <v>-0.0079766425646333i</v>
      </c>
      <c r="AI93" s="31" t="str">
        <f t="shared" si="20"/>
        <v>25.0365761051522+25.0365761051522i</v>
      </c>
      <c r="AJ93" s="31" t="str">
        <f t="shared" si="21"/>
        <v>37171118592.4616-3585624998.00444i</v>
      </c>
      <c r="AK93" s="31" t="str">
        <f t="shared" si="22"/>
        <v>37171118592.4616-3585624998.00444i</v>
      </c>
      <c r="AL93" s="31" t="str">
        <f t="shared" si="23"/>
        <v>1</v>
      </c>
      <c r="AM93" s="31" t="str">
        <f t="shared" si="24"/>
        <v>1</v>
      </c>
      <c r="AN93" t="str">
        <f t="shared" si="25"/>
        <v>0.199707818633038-0.199707818633038i</v>
      </c>
      <c r="AO93" t="s">
        <v>24</v>
      </c>
      <c r="AP93" s="32">
        <f t="shared" si="32"/>
        <v>10</v>
      </c>
      <c r="AQ93" s="32" t="str">
        <f t="shared" si="32"/>
        <v>9.99998428338357-0.0125365831580837i</v>
      </c>
      <c r="AR93" s="32" t="str">
        <f t="shared" si="2"/>
        <v>2.44594011534387-2.44592644697772i</v>
      </c>
      <c r="AS93" s="32" t="str">
        <f t="shared" si="3"/>
        <v>0.199707818633038-0.199707818633038i</v>
      </c>
      <c r="AT93" t="str">
        <f t="shared" si="27"/>
        <v>22.6456322173605-2.65817084876884i</v>
      </c>
      <c r="AU93" t="s">
        <v>24</v>
      </c>
    </row>
    <row r="94" spans="7:47" ht="1" customHeight="1">
      <c r="G94" s="23"/>
      <c r="H94">
        <f t="shared" si="28"/>
        <v>0.2</v>
      </c>
      <c r="I94">
        <f t="shared" si="4"/>
        <v>1.5848931924611136</v>
      </c>
      <c r="J94">
        <f t="shared" si="5"/>
        <v>9.9581776203206172</v>
      </c>
      <c r="K94" s="23"/>
      <c r="L94" t="str">
        <f t="shared" si="6"/>
        <v>22.9685152013669-2.97828735186519i</v>
      </c>
      <c r="M94">
        <f t="shared" si="7"/>
        <v>22.968515201366898</v>
      </c>
      <c r="N94">
        <f t="shared" si="8"/>
        <v>2.9782873518651898</v>
      </c>
      <c r="O94" s="23"/>
      <c r="P94" t="s">
        <v>24</v>
      </c>
      <c r="Q94">
        <f t="shared" si="31"/>
        <v>10</v>
      </c>
      <c r="R94" t="str">
        <f t="shared" si="10"/>
        <v>9.99999008347968-0.00995816774527355i</v>
      </c>
      <c r="S94">
        <f t="shared" si="31"/>
        <v>30</v>
      </c>
      <c r="T94" t="str">
        <f t="shared" si="11"/>
        <v>-0.502099901270793i</v>
      </c>
      <c r="U94">
        <f t="shared" si="12"/>
        <v>10</v>
      </c>
      <c r="V94" t="str">
        <f t="shared" si="13"/>
        <v>-0.0100419980254159i</v>
      </c>
      <c r="W94" t="s">
        <v>24</v>
      </c>
      <c r="X94" s="32">
        <f t="shared" si="29"/>
        <v>30</v>
      </c>
      <c r="Y94" s="32" t="str">
        <f t="shared" si="29"/>
        <v>-0.502099901270793i</v>
      </c>
      <c r="Z94" s="31" t="str">
        <f t="shared" si="14"/>
        <v>5.46576004421726+5.46576004421726i</v>
      </c>
      <c r="AA94" s="31" t="str">
        <f t="shared" si="15"/>
        <v>80.8783300692458-86.2353118794785i</v>
      </c>
      <c r="AB94" s="31" t="str">
        <f t="shared" si="16"/>
        <v>80.8812232201435-86.2322272108737i</v>
      </c>
      <c r="AC94" s="31" t="str">
        <f t="shared" si="17"/>
        <v>0.999997709648894+0.0000356975652239327i</v>
      </c>
      <c r="AD94" s="31" t="str">
        <f t="shared" si="18"/>
        <v>0.999997709648894+0.0000356975652239327i</v>
      </c>
      <c r="AE94" t="str">
        <f t="shared" si="19"/>
        <v>2.74444925991257-2.74425332614526i</v>
      </c>
      <c r="AF94" t="s">
        <v>24</v>
      </c>
      <c r="AG94" s="32">
        <f t="shared" si="30"/>
        <v>10</v>
      </c>
      <c r="AH94" s="32" t="str">
        <f t="shared" si="30"/>
        <v>-0.0100419980254159i</v>
      </c>
      <c r="AI94" s="31" t="str">
        <f t="shared" si="20"/>
        <v>22.3138719413738+22.3138719413738i</v>
      </c>
      <c r="AJ94" s="31" t="str">
        <f t="shared" si="21"/>
        <v>-2326706782.10838-778084686.089551i</v>
      </c>
      <c r="AK94" s="31" t="str">
        <f t="shared" si="22"/>
        <v>-2326706782.10838-778084686.089551i</v>
      </c>
      <c r="AL94" s="31" t="str">
        <f t="shared" si="23"/>
        <v>1</v>
      </c>
      <c r="AM94" s="31" t="str">
        <f t="shared" si="24"/>
        <v>1</v>
      </c>
      <c r="AN94" t="str">
        <f t="shared" si="25"/>
        <v>0.224075857974659-0.224075857974659i</v>
      </c>
      <c r="AO94" t="s">
        <v>24</v>
      </c>
      <c r="AP94" s="32">
        <f t="shared" si="32"/>
        <v>10</v>
      </c>
      <c r="AQ94" s="32" t="str">
        <f t="shared" si="32"/>
        <v>9.99999008347968-0.00995816774527355i</v>
      </c>
      <c r="AR94" s="32" t="str">
        <f t="shared" si="2"/>
        <v>2.74444925991257-2.74425332614526i</v>
      </c>
      <c r="AS94" s="32" t="str">
        <f t="shared" si="3"/>
        <v>0.224075857974659-0.224075857974659i</v>
      </c>
      <c r="AT94" t="str">
        <f t="shared" si="27"/>
        <v>22.9685152013669-2.97828735186519i</v>
      </c>
      <c r="AU94" t="s">
        <v>24</v>
      </c>
    </row>
    <row r="95" spans="7:47" ht="1" customHeight="1">
      <c r="G95" s="23"/>
      <c r="H95">
        <f t="shared" si="28"/>
        <v>0.1</v>
      </c>
      <c r="I95">
        <f t="shared" si="4"/>
        <v>1.2589254117941673</v>
      </c>
      <c r="J95">
        <f t="shared" si="5"/>
        <v>7.910061650220122</v>
      </c>
      <c r="K95" s="23"/>
      <c r="L95" t="str">
        <f t="shared" si="6"/>
        <v>23.3304003953049-3.33809063232273i</v>
      </c>
      <c r="M95">
        <f t="shared" si="7"/>
        <v>23.330400395304899</v>
      </c>
      <c r="N95">
        <f t="shared" si="8"/>
        <v>3.33809063232273</v>
      </c>
      <c r="O95" s="23"/>
      <c r="P95" t="s">
        <v>24</v>
      </c>
      <c r="Q95">
        <f t="shared" si="31"/>
        <v>10</v>
      </c>
      <c r="R95" t="str">
        <f t="shared" si="10"/>
        <v>9.99999374309638-0.00791005670097079i</v>
      </c>
      <c r="S95">
        <f t="shared" si="31"/>
        <v>30</v>
      </c>
      <c r="T95" t="str">
        <f t="shared" si="11"/>
        <v>-0.632106324969143i</v>
      </c>
      <c r="U95">
        <f t="shared" si="12"/>
        <v>10</v>
      </c>
      <c r="V95" t="str">
        <f t="shared" si="13"/>
        <v>-0.0126421264993829i</v>
      </c>
      <c r="W95" t="s">
        <v>24</v>
      </c>
      <c r="X95" s="32">
        <f t="shared" si="29"/>
        <v>30</v>
      </c>
      <c r="Y95" s="32" t="str">
        <f t="shared" si="29"/>
        <v>-0.632106324969143i</v>
      </c>
      <c r="Z95" s="31" t="str">
        <f t="shared" si="14"/>
        <v>4.87136376702258+4.87136376702258i</v>
      </c>
      <c r="AA95" s="31" t="str">
        <f t="shared" si="15"/>
        <v>10.3287625354155-64.430377682177i</v>
      </c>
      <c r="AB95" s="31" t="str">
        <f t="shared" si="16"/>
        <v>10.329975619722-64.4228114029419i</v>
      </c>
      <c r="AC95" s="31" t="str">
        <f t="shared" si="17"/>
        <v>0.999888451532094+0.0000367100431160319i</v>
      </c>
      <c r="AD95" s="31" t="str">
        <f t="shared" si="18"/>
        <v>0.999888451532094+0.0000367100431160319i</v>
      </c>
      <c r="AE95" t="str">
        <f t="shared" si="19"/>
        <v>3.07898940439745-3.07876332781065i</v>
      </c>
      <c r="AF95" t="s">
        <v>24</v>
      </c>
      <c r="AG95" s="32">
        <f t="shared" si="30"/>
        <v>10</v>
      </c>
      <c r="AH95" s="32" t="str">
        <f t="shared" si="30"/>
        <v>-0.0126421264993829i</v>
      </c>
      <c r="AI95" s="31" t="str">
        <f t="shared" si="20"/>
        <v>19.8872593011457+19.8872593011457i</v>
      </c>
      <c r="AJ95" s="31" t="str">
        <f t="shared" si="21"/>
        <v>110136492.855817+186646928.55651i</v>
      </c>
      <c r="AK95" s="31" t="str">
        <f t="shared" si="22"/>
        <v>110136492.855817+186646928.55651i</v>
      </c>
      <c r="AL95" s="31" t="str">
        <f t="shared" si="23"/>
        <v>1-5.92170818907979E-17i</v>
      </c>
      <c r="AM95" s="31" t="str">
        <f t="shared" si="24"/>
        <v>1-5.92170818907979E-17i</v>
      </c>
      <c r="AN95" t="str">
        <f t="shared" si="25"/>
        <v>0.251417247811113-0.251417247811113i</v>
      </c>
      <c r="AO95" t="s">
        <v>24</v>
      </c>
      <c r="AP95" s="32">
        <f t="shared" si="32"/>
        <v>10</v>
      </c>
      <c r="AQ95" s="32" t="str">
        <f t="shared" si="32"/>
        <v>9.99999374309638-0.00791005670097079i</v>
      </c>
      <c r="AR95" s="32" t="str">
        <f t="shared" si="2"/>
        <v>3.07898940439745-3.07876332781065i</v>
      </c>
      <c r="AS95" s="32" t="str">
        <f t="shared" si="3"/>
        <v>0.251417247811113-0.251417247811113i</v>
      </c>
      <c r="AT95" t="str">
        <f t="shared" si="27"/>
        <v>23.3304003953049-3.33809063232273i</v>
      </c>
      <c r="AU95" t="s">
        <v>24</v>
      </c>
    </row>
    <row r="96" spans="7:47" ht="1" customHeight="1">
      <c r="G96" s="23"/>
      <c r="H96">
        <f t="shared" si="28"/>
        <v>0</v>
      </c>
      <c r="I96">
        <f t="shared" si="4"/>
        <v>1</v>
      </c>
      <c r="J96">
        <f t="shared" si="5"/>
        <v>6.2831853071795862</v>
      </c>
      <c r="K96" s="23"/>
      <c r="L96" t="str">
        <f t="shared" si="6"/>
        <v>23.7353787042999-3.74324674580618i</v>
      </c>
      <c r="M96">
        <f t="shared" si="7"/>
        <v>23.735378704299901</v>
      </c>
      <c r="N96">
        <f t="shared" si="8"/>
        <v>3.74324674580618</v>
      </c>
      <c r="O96" s="23"/>
      <c r="P96" t="s">
        <v>24</v>
      </c>
      <c r="Q96">
        <f t="shared" si="31"/>
        <v>10</v>
      </c>
      <c r="R96" t="str">
        <f t="shared" si="10"/>
        <v>9.9999960521598-0.00628318282667844i</v>
      </c>
      <c r="S96">
        <f t="shared" si="31"/>
        <v>30</v>
      </c>
      <c r="T96" t="str">
        <f t="shared" si="11"/>
        <v>-0.795774715459477i</v>
      </c>
      <c r="U96">
        <f t="shared" si="12"/>
        <v>10</v>
      </c>
      <c r="V96" t="str">
        <f t="shared" si="13"/>
        <v>-0.0159154943091895i</v>
      </c>
      <c r="W96" t="s">
        <v>24</v>
      </c>
      <c r="X96" s="32">
        <f t="shared" si="29"/>
        <v>30</v>
      </c>
      <c r="Y96" s="32" t="str">
        <f t="shared" si="29"/>
        <v>-0.795774715459477i</v>
      </c>
      <c r="Z96" s="31" t="str">
        <f t="shared" si="14"/>
        <v>4.3416075273496+4.3416075273496i</v>
      </c>
      <c r="AA96" s="31" t="str">
        <f t="shared" si="15"/>
        <v>-13.9172542785723-35.8109958548035i</v>
      </c>
      <c r="AB96" s="31" t="str">
        <f t="shared" si="16"/>
        <v>-13.9219703975463-35.7988647474814i</v>
      </c>
      <c r="AC96" s="31" t="str">
        <f t="shared" si="17"/>
        <v>0.999750161058082-0.000228789813346372i</v>
      </c>
      <c r="AD96" s="31" t="str">
        <f t="shared" si="18"/>
        <v>0.999750161058082-0.000228789813346372i</v>
      </c>
      <c r="AE96" t="str">
        <f t="shared" si="19"/>
        <v>3.45328786036622-3.45486877120562i</v>
      </c>
      <c r="AF96" t="s">
        <v>24</v>
      </c>
      <c r="AG96" s="32">
        <f t="shared" si="30"/>
        <v>10</v>
      </c>
      <c r="AH96" s="32" t="str">
        <f t="shared" si="30"/>
        <v>-0.0159154943091895i</v>
      </c>
      <c r="AI96" s="31" t="str">
        <f t="shared" si="20"/>
        <v>17.7245385090552+17.7245385090552i</v>
      </c>
      <c r="AJ96" s="31" t="str">
        <f t="shared" si="21"/>
        <v>10746784.6968534-22489419.5421011i</v>
      </c>
      <c r="AK96" s="31" t="str">
        <f t="shared" si="22"/>
        <v>10746784.6968534-22489419.5421011i</v>
      </c>
      <c r="AL96" s="31" t="str">
        <f t="shared" si="23"/>
        <v>1</v>
      </c>
      <c r="AM96" s="31" t="str">
        <f t="shared" si="24"/>
        <v>1</v>
      </c>
      <c r="AN96" t="str">
        <f t="shared" si="25"/>
        <v>0.282094791773878-0.282094791773878i</v>
      </c>
      <c r="AO96" t="s">
        <v>24</v>
      </c>
      <c r="AP96" s="32">
        <f t="shared" si="32"/>
        <v>10</v>
      </c>
      <c r="AQ96" s="32" t="str">
        <f t="shared" si="32"/>
        <v>9.9999960521598-0.00628318282667844i</v>
      </c>
      <c r="AR96" s="32" t="str">
        <f t="shared" si="2"/>
        <v>3.45328786036622-3.45486877120562i</v>
      </c>
      <c r="AS96" s="32" t="str">
        <f t="shared" si="3"/>
        <v>0.282094791773878-0.282094791773878i</v>
      </c>
      <c r="AT96" t="str">
        <f t="shared" si="27"/>
        <v>23.7353787042999-3.74324674580618i</v>
      </c>
      <c r="AU96" t="s">
        <v>24</v>
      </c>
    </row>
    <row r="97" spans="7:47" ht="1" customHeight="1">
      <c r="G97" s="23"/>
      <c r="H97">
        <f t="shared" si="28"/>
        <v>-0.1</v>
      </c>
      <c r="I97">
        <f t="shared" si="4"/>
        <v>0.79432823472428149</v>
      </c>
      <c r="J97">
        <f t="shared" si="5"/>
        <v>4.990911493497503</v>
      </c>
      <c r="K97" s="23"/>
      <c r="L97" t="str">
        <f t="shared" si="6"/>
        <v>24.1900526623482-4.20175557965598i</v>
      </c>
      <c r="M97">
        <f t="shared" si="7"/>
        <v>24.190052662348201</v>
      </c>
      <c r="N97">
        <f t="shared" si="8"/>
        <v>4.2017555796559796</v>
      </c>
      <c r="O97" s="23"/>
      <c r="P97" t="s">
        <v>24</v>
      </c>
      <c r="Q97">
        <f t="shared" si="31"/>
        <v>10</v>
      </c>
      <c r="R97" t="str">
        <f t="shared" si="10"/>
        <v>9.99999750908087-0.00499091025030181i</v>
      </c>
      <c r="S97">
        <f t="shared" si="31"/>
        <v>30</v>
      </c>
      <c r="T97" t="str">
        <f t="shared" si="11"/>
        <v>-1.00182101135521i</v>
      </c>
      <c r="U97">
        <f t="shared" si="12"/>
        <v>10</v>
      </c>
      <c r="V97" t="str">
        <f t="shared" si="13"/>
        <v>-0.0200364202271042i</v>
      </c>
      <c r="W97" t="s">
        <v>24</v>
      </c>
      <c r="X97" s="32">
        <f t="shared" si="29"/>
        <v>30</v>
      </c>
      <c r="Y97" s="32" t="str">
        <f t="shared" si="29"/>
        <v>-1.00182101135521i</v>
      </c>
      <c r="Z97" s="31" t="str">
        <f t="shared" si="14"/>
        <v>3.86946178175887+3.86946178175887i</v>
      </c>
      <c r="AA97" s="31" t="str">
        <f t="shared" si="15"/>
        <v>-17.8793219447636-15.9459224312027i</v>
      </c>
      <c r="AB97" s="31" t="str">
        <f t="shared" si="16"/>
        <v>-17.8949030562351-15.9320382992722i</v>
      </c>
      <c r="AC97" s="31" t="str">
        <f t="shared" si="17"/>
        <v>1.00009963438492-0.000865407209045105i</v>
      </c>
      <c r="AD97" s="31" t="str">
        <f t="shared" si="18"/>
        <v>1.00009963438492-0.000865407209045105i</v>
      </c>
      <c r="AE97" t="str">
        <f t="shared" si="19"/>
        <v>3.87353959103457-3.8802491071729i</v>
      </c>
      <c r="AF97" t="s">
        <v>24</v>
      </c>
      <c r="AG97" s="32">
        <f t="shared" si="30"/>
        <v>10</v>
      </c>
      <c r="AH97" s="32" t="str">
        <f t="shared" si="30"/>
        <v>-0.0200364202271042i</v>
      </c>
      <c r="AI97" s="31" t="str">
        <f t="shared" si="20"/>
        <v>15.7970115741831+15.7970115741831i</v>
      </c>
      <c r="AJ97" s="31" t="str">
        <f t="shared" si="21"/>
        <v>-3612441.22803336-322534.747681385i</v>
      </c>
      <c r="AK97" s="31" t="str">
        <f t="shared" si="22"/>
        <v>-3612441.2280335-322534.747681373i</v>
      </c>
      <c r="AL97" s="31" t="str">
        <f t="shared" si="23"/>
        <v>1.00000000000004-6.72996972089624E-15i</v>
      </c>
      <c r="AM97" s="31" t="str">
        <f t="shared" si="24"/>
        <v>1.00000000000004-6.72996972089624E-15i</v>
      </c>
      <c r="AN97" t="str">
        <f t="shared" si="25"/>
        <v>0.316515562232772-0.316515562232776i</v>
      </c>
      <c r="AO97" t="s">
        <v>24</v>
      </c>
      <c r="AP97" s="32">
        <f t="shared" si="32"/>
        <v>10</v>
      </c>
      <c r="AQ97" s="32" t="str">
        <f t="shared" si="32"/>
        <v>9.99999750908087-0.00499091025030181i</v>
      </c>
      <c r="AR97" s="32" t="str">
        <f t="shared" si="2"/>
        <v>3.87353959103457-3.8802491071729i</v>
      </c>
      <c r="AS97" s="32" t="str">
        <f t="shared" si="3"/>
        <v>0.316515562232772-0.316515562232776i</v>
      </c>
      <c r="AT97" t="str">
        <f t="shared" si="27"/>
        <v>24.1900526623482-4.20175557965598i</v>
      </c>
      <c r="AU97" t="s">
        <v>24</v>
      </c>
    </row>
    <row r="98" spans="7:47" ht="1" customHeight="1">
      <c r="G98" s="23"/>
      <c r="H98">
        <f t="shared" si="28"/>
        <v>-0.2</v>
      </c>
      <c r="I98">
        <f t="shared" si="4"/>
        <v>0.63095734448019325</v>
      </c>
      <c r="J98">
        <f t="shared" si="5"/>
        <v>3.9644219162949992</v>
      </c>
      <c r="K98" s="23"/>
      <c r="L98" t="str">
        <f t="shared" si="6"/>
        <v>24.7067615789952-4.7208751585613i</v>
      </c>
      <c r="M98">
        <f t="shared" si="7"/>
        <v>24.706761578995199</v>
      </c>
      <c r="N98">
        <f t="shared" si="8"/>
        <v>4.7208751585612996</v>
      </c>
      <c r="O98" s="23"/>
      <c r="P98" t="s">
        <v>24</v>
      </c>
      <c r="Q98">
        <f t="shared" si="31"/>
        <v>10</v>
      </c>
      <c r="R98" t="str">
        <f t="shared" si="10"/>
        <v>9.99999842833613-0.00396442129322113i</v>
      </c>
      <c r="S98">
        <f t="shared" si="31"/>
        <v>30</v>
      </c>
      <c r="T98" t="str">
        <f t="shared" si="11"/>
        <v>-1.2612179292644i</v>
      </c>
      <c r="U98">
        <f t="shared" si="12"/>
        <v>10</v>
      </c>
      <c r="V98" t="str">
        <f t="shared" si="13"/>
        <v>-0.0252243585852881i</v>
      </c>
      <c r="W98" t="s">
        <v>24</v>
      </c>
      <c r="X98" s="32">
        <f t="shared" si="29"/>
        <v>30</v>
      </c>
      <c r="Y98" s="32" t="str">
        <f t="shared" si="29"/>
        <v>-1.2612179292644i</v>
      </c>
      <c r="Z98" s="31" t="str">
        <f t="shared" si="14"/>
        <v>3.44866144306527+3.44866144306527i</v>
      </c>
      <c r="AA98" s="31" t="str">
        <f t="shared" si="15"/>
        <v>-14.9782262184362-4.75918223680515i</v>
      </c>
      <c r="AB98" s="31" t="str">
        <f t="shared" si="16"/>
        <v>-15.0085274431832-4.74957376248179i</v>
      </c>
      <c r="AC98" s="31" t="str">
        <f t="shared" si="17"/>
        <v>1.00165236821783-0.00116651968928289i</v>
      </c>
      <c r="AD98" s="31" t="str">
        <f t="shared" si="18"/>
        <v>1.00165236821783-0.00116651968928289i</v>
      </c>
      <c r="AE98" t="str">
        <f t="shared" si="19"/>
        <v>4.35162684876057-4.36177443536953i</v>
      </c>
      <c r="AF98" t="s">
        <v>24</v>
      </c>
      <c r="AG98" s="32">
        <f t="shared" si="30"/>
        <v>10</v>
      </c>
      <c r="AH98" s="32" t="str">
        <f t="shared" si="30"/>
        <v>-0.0252243585852881i</v>
      </c>
      <c r="AI98" s="31" t="str">
        <f t="shared" si="20"/>
        <v>14.0791013852003+14.0791013852003i</v>
      </c>
      <c r="AJ98" s="31" t="str">
        <f t="shared" si="21"/>
        <v>37767.7021173019+649700.945452875i</v>
      </c>
      <c r="AK98" s="31" t="str">
        <f t="shared" si="22"/>
        <v>37767.7021173465+649700.945452108i</v>
      </c>
      <c r="AL98" s="31" t="str">
        <f t="shared" si="23"/>
        <v>0.999999999998827-1.36803041528133E-13i</v>
      </c>
      <c r="AM98" s="31" t="str">
        <f t="shared" si="24"/>
        <v>0.999999999998827-1.36803041528133E-13i</v>
      </c>
      <c r="AN98" t="str">
        <f t="shared" si="25"/>
        <v>0.355136301898455-0.355136301898551i</v>
      </c>
      <c r="AO98" t="s">
        <v>24</v>
      </c>
      <c r="AP98" s="32">
        <f t="shared" si="32"/>
        <v>10</v>
      </c>
      <c r="AQ98" s="32" t="str">
        <f t="shared" si="32"/>
        <v>9.99999842833613-0.00396442129322113i</v>
      </c>
      <c r="AR98" s="32" t="str">
        <f t="shared" si="2"/>
        <v>4.35162684876057-4.36177443536953i</v>
      </c>
      <c r="AS98" s="32" t="str">
        <f t="shared" si="3"/>
        <v>0.355136301898455-0.355136301898551i</v>
      </c>
      <c r="AT98" t="str">
        <f t="shared" si="27"/>
        <v>24.7067615789952-4.7208751585613i</v>
      </c>
      <c r="AU98" t="s">
        <v>24</v>
      </c>
    </row>
    <row r="99" spans="7:47" ht="1" customHeight="1">
      <c r="G99" s="23"/>
      <c r="H99">
        <f t="shared" si="28"/>
        <v>-0.3</v>
      </c>
      <c r="I99">
        <f t="shared" si="4"/>
        <v>0.50118723362727224</v>
      </c>
      <c r="J99">
        <f t="shared" si="5"/>
        <v>3.1490522624728596</v>
      </c>
      <c r="K99" s="23"/>
      <c r="L99" t="str">
        <f t="shared" si="6"/>
        <v>25.3022766570674-5.29974292218701i</v>
      </c>
      <c r="M99">
        <f t="shared" si="7"/>
        <v>25.302276657067399</v>
      </c>
      <c r="N99">
        <f t="shared" si="8"/>
        <v>5.2997429221870096</v>
      </c>
      <c r="O99" s="23"/>
      <c r="P99" t="s">
        <v>24</v>
      </c>
      <c r="Q99">
        <f t="shared" si="31"/>
        <v>10</v>
      </c>
      <c r="R99" t="str">
        <f t="shared" si="10"/>
        <v>9.99999900834708-0.00314905195019617i</v>
      </c>
      <c r="S99">
        <f t="shared" si="31"/>
        <v>30</v>
      </c>
      <c r="T99" t="str">
        <f t="shared" si="11"/>
        <v>-1.58777930096138i</v>
      </c>
      <c r="U99">
        <f t="shared" si="12"/>
        <v>10</v>
      </c>
      <c r="V99" t="str">
        <f t="shared" si="13"/>
        <v>-0.0317555860192275i</v>
      </c>
      <c r="W99" t="s">
        <v>24</v>
      </c>
      <c r="X99" s="32">
        <f t="shared" si="29"/>
        <v>30</v>
      </c>
      <c r="Y99" s="32" t="str">
        <f t="shared" si="29"/>
        <v>-1.58777930096138i</v>
      </c>
      <c r="Z99" s="31" t="str">
        <f t="shared" si="14"/>
        <v>3.07362274643759+3.07362274643759i</v>
      </c>
      <c r="AA99" s="31" t="str">
        <f t="shared" si="15"/>
        <v>-10.7620081960401+0.735762671315565i</v>
      </c>
      <c r="AB99" s="31" t="str">
        <f t="shared" si="16"/>
        <v>-10.8081546812346+0.732621259833229i</v>
      </c>
      <c r="AC99" s="31" t="str">
        <f t="shared" si="17"/>
        <v>1.00424809481304+0.000582326361012215i</v>
      </c>
      <c r="AD99" s="31" t="str">
        <f t="shared" si="18"/>
        <v>1.00424809481304+0.000582326361012215i</v>
      </c>
      <c r="AE99" t="str">
        <f t="shared" si="19"/>
        <v>4.90380816418676-4.89812438570399i</v>
      </c>
      <c r="AF99" t="s">
        <v>24</v>
      </c>
      <c r="AG99" s="32">
        <f t="shared" si="30"/>
        <v>10</v>
      </c>
      <c r="AH99" s="32" t="str">
        <f t="shared" si="30"/>
        <v>-0.0317555860192275i</v>
      </c>
      <c r="AI99" s="31" t="str">
        <f t="shared" si="20"/>
        <v>12.5480123176399+12.5480123176399i</v>
      </c>
      <c r="AJ99" s="31" t="str">
        <f t="shared" si="21"/>
        <v>140743.816716637-2584.10705994212i</v>
      </c>
      <c r="AK99" s="31" t="str">
        <f t="shared" si="22"/>
        <v>140743.816720189-2584.10705987692i</v>
      </c>
      <c r="AL99" s="31" t="str">
        <f t="shared" si="23"/>
        <v>1.00000000002522+9.26308078721758E-13i</v>
      </c>
      <c r="AM99" s="31" t="str">
        <f t="shared" si="24"/>
        <v>1.00000000002522+9.26308078721758E-13i</v>
      </c>
      <c r="AN99" t="str">
        <f t="shared" si="25"/>
        <v>0.39846948453356-0.398469484532821i</v>
      </c>
      <c r="AO99" t="s">
        <v>24</v>
      </c>
      <c r="AP99" s="32">
        <f t="shared" si="32"/>
        <v>10</v>
      </c>
      <c r="AQ99" s="32" t="str">
        <f t="shared" si="32"/>
        <v>9.99999900834708-0.00314905195019617i</v>
      </c>
      <c r="AR99" s="32" t="str">
        <f t="shared" si="2"/>
        <v>4.90380816418676-4.89812438570399i</v>
      </c>
      <c r="AS99" s="32" t="str">
        <f t="shared" si="3"/>
        <v>0.39846948453356-0.398469484532821i</v>
      </c>
      <c r="AT99" t="str">
        <f t="shared" si="27"/>
        <v>25.3022766570674-5.29974292218701i</v>
      </c>
      <c r="AU99" t="s">
        <v>24</v>
      </c>
    </row>
    <row r="100" spans="7:47" ht="1" customHeight="1">
      <c r="G100" s="23"/>
      <c r="H100">
        <f t="shared" si="28"/>
        <v>-0.4</v>
      </c>
      <c r="I100">
        <f t="shared" si="4"/>
        <v>0.3981071705534972</v>
      </c>
      <c r="J100">
        <f t="shared" si="5"/>
        <v>2.5013811247045714</v>
      </c>
      <c r="K100" s="23"/>
      <c r="L100" t="str">
        <f t="shared" si="6"/>
        <v>25.987629058309-5.92387411801672i</v>
      </c>
      <c r="M100">
        <f t="shared" si="7"/>
        <v>25.987629058309</v>
      </c>
      <c r="N100">
        <f t="shared" si="8"/>
        <v>5.9238741180167196</v>
      </c>
      <c r="O100" s="23"/>
      <c r="P100" t="s">
        <v>24</v>
      </c>
      <c r="Q100">
        <f t="shared" si="31"/>
        <v>10</v>
      </c>
      <c r="R100" t="str">
        <f t="shared" si="10"/>
        <v>9.99999937430929-0.00250138096819548i</v>
      </c>
      <c r="S100">
        <f t="shared" si="31"/>
        <v>30</v>
      </c>
      <c r="T100" t="str">
        <f t="shared" si="11"/>
        <v>-1.99889571030106i</v>
      </c>
      <c r="U100">
        <f t="shared" si="12"/>
        <v>10</v>
      </c>
      <c r="V100" t="str">
        <f t="shared" si="13"/>
        <v>-0.0399779142060211i</v>
      </c>
      <c r="W100" t="s">
        <v>24</v>
      </c>
      <c r="X100" s="32">
        <f t="shared" ref="X100:Y116" si="33">S100</f>
        <v>30</v>
      </c>
      <c r="Y100" s="32" t="str">
        <f t="shared" si="33"/>
        <v>-1.99889571030106i</v>
      </c>
      <c r="Z100" s="31" t="str">
        <f t="shared" si="14"/>
        <v>2.73936915623172+2.73936915623172i</v>
      </c>
      <c r="AA100" s="31" t="str">
        <f t="shared" si="15"/>
        <v>-7.09128545851838+3.04204387976008i</v>
      </c>
      <c r="AB100" s="31" t="str">
        <f t="shared" si="16"/>
        <v>-7.15074012465012+3.01675087510931i</v>
      </c>
      <c r="AC100" s="31" t="str">
        <f t="shared" si="17"/>
        <v>1.00578880572687+0.00605007455055603i</v>
      </c>
      <c r="AD100" s="31" t="str">
        <f t="shared" si="18"/>
        <v>1.00578880572687+0.00605007455055603i</v>
      </c>
      <c r="AE100" t="str">
        <f t="shared" si="19"/>
        <v>5.54053956898591-5.47428262216156i</v>
      </c>
      <c r="AF100" t="s">
        <v>24</v>
      </c>
      <c r="AG100" s="32">
        <f t="shared" ref="AG100:AH116" si="34">U100</f>
        <v>10</v>
      </c>
      <c r="AH100" s="32" t="str">
        <f t="shared" si="34"/>
        <v>-0.0399779142060211i</v>
      </c>
      <c r="AI100" s="31" t="str">
        <f t="shared" si="20"/>
        <v>11.1834277498104+11.1834277498104i</v>
      </c>
      <c r="AJ100" s="31" t="str">
        <f t="shared" si="21"/>
        <v>6716.34288407515-35331.5405849822i</v>
      </c>
      <c r="AK100" s="31" t="str">
        <f t="shared" si="22"/>
        <v>6716.34288667149-35331.5405713241i</v>
      </c>
      <c r="AL100" s="31" t="str">
        <f t="shared" si="23"/>
        <v>0.999999999640394+1.41844228445701E-10i</v>
      </c>
      <c r="AM100" s="31" t="str">
        <f t="shared" si="24"/>
        <v>0.999999999640394+1.41844228445701E-10i</v>
      </c>
      <c r="AN100" t="str">
        <f t="shared" si="25"/>
        <v>0.447090115013796-0.447090114886962i</v>
      </c>
      <c r="AO100" t="s">
        <v>24</v>
      </c>
      <c r="AP100" s="32">
        <f t="shared" si="32"/>
        <v>10</v>
      </c>
      <c r="AQ100" s="32" t="str">
        <f t="shared" si="32"/>
        <v>9.99999937430929-0.00250138096819548i</v>
      </c>
      <c r="AR100" s="32" t="str">
        <f t="shared" ref="AR100:AR116" si="35">AE100</f>
        <v>5.54053956898591-5.47428262216156i</v>
      </c>
      <c r="AS100" s="32" t="str">
        <f t="shared" ref="AS100:AS116" si="36">AN100</f>
        <v>0.447090115013796-0.447090114886962i</v>
      </c>
      <c r="AT100" t="str">
        <f t="shared" si="27"/>
        <v>25.987629058309-5.92387411801672i</v>
      </c>
      <c r="AU100" t="s">
        <v>24</v>
      </c>
    </row>
    <row r="101" spans="7:47" ht="1" customHeight="1">
      <c r="G101" s="23"/>
      <c r="H101">
        <f t="shared" si="28"/>
        <v>-0.5</v>
      </c>
      <c r="I101">
        <f t="shared" ref="I101:I116" si="37">10^H101</f>
        <v>0.31622776601683794</v>
      </c>
      <c r="J101">
        <f t="shared" ref="J101:J116" si="38">2*PI()*I101</f>
        <v>1.9869176531592203</v>
      </c>
      <c r="K101" s="23"/>
      <c r="L101" t="str">
        <f t="shared" ref="L101:L116" si="39">AT101</f>
        <v>26.7525814687235-6.57065365264583i</v>
      </c>
      <c r="M101">
        <f t="shared" ref="M101:M116" si="40">IMREAL(L101)</f>
        <v>26.752581468723498</v>
      </c>
      <c r="N101">
        <f t="shared" ref="N101:N116" si="41">-IMAGINARY(L101)</f>
        <v>6.5706536526458299</v>
      </c>
      <c r="O101" s="23"/>
      <c r="P101" t="s">
        <v>24</v>
      </c>
      <c r="Q101">
        <f t="shared" ref="Q101:S116" si="42">Q$31</f>
        <v>10</v>
      </c>
      <c r="R101" t="str">
        <f t="shared" ref="R101:R116" si="43">IMDIV( R$31, COMPLEX( 1, $J101*R$33*R$31 ) )</f>
        <v>9.99999960521584-0.00198691757471886i</v>
      </c>
      <c r="S101">
        <f t="shared" si="42"/>
        <v>30</v>
      </c>
      <c r="T101" t="str">
        <f t="shared" ref="T101:T116" si="44">COMPLEX(0,-1/$J101/T$31)</f>
        <v>-2.51646060522435i</v>
      </c>
      <c r="U101">
        <f t="shared" ref="U101:U116" si="45">U$31</f>
        <v>10</v>
      </c>
      <c r="V101" t="str">
        <f t="shared" ref="V101:V116" si="46">COMPLEX(0,-1/$J101/V$31)</f>
        <v>-0.050329212104487i</v>
      </c>
      <c r="W101" t="s">
        <v>24</v>
      </c>
      <c r="X101" s="32">
        <f t="shared" si="33"/>
        <v>30</v>
      </c>
      <c r="Y101" s="32" t="str">
        <f t="shared" si="33"/>
        <v>-2.51646060522435i</v>
      </c>
      <c r="Z101" s="31" t="str">
        <f t="shared" ref="Z101:Z116" si="47">IMSQRT(IMDIV(X101,Y101))</f>
        <v>2.44146533038617+2.44146533038617i</v>
      </c>
      <c r="AA101" s="31" t="str">
        <f t="shared" ref="AA101:AA116" si="48">_xlfn.IMSINH(Z101)</f>
        <v>-4.36021565734495+3.72958491692622i</v>
      </c>
      <c r="AB101" s="31" t="str">
        <f t="shared" ref="AB101:AB116" si="49">_xlfn.IMCOSH(Z101)</f>
        <v>-4.42677520059869+3.67350809862222i</v>
      </c>
      <c r="AC101" s="31" t="str">
        <f t="shared" ref="AC101:AC116" si="50">IMDIV(AB101,AA101)</f>
        <v>1.00246256210225+0.0149674139781599i</v>
      </c>
      <c r="AD101" s="31" t="str">
        <f t="shared" ref="AD101:AD116" si="51">IF(ISERROR(AC101),1,AC101)</f>
        <v>1.00246256210225+0.0149674139781599i</v>
      </c>
      <c r="AE101" t="str">
        <f t="shared" ref="AE101:AE116" si="52">IMPRODUCT(IMSQRT(IMPRODUCT(X101,Y101)),AD101)</f>
        <v>6.25093850453826-6.06702337219691i</v>
      </c>
      <c r="AF101" t="s">
        <v>24</v>
      </c>
      <c r="AG101" s="32">
        <f t="shared" si="34"/>
        <v>10</v>
      </c>
      <c r="AH101" s="32" t="str">
        <f t="shared" si="34"/>
        <v>-0.050329212104487i</v>
      </c>
      <c r="AI101" s="31" t="str">
        <f t="shared" ref="AI101:AI116" si="53">IMSQRT(IMDIV(AG101,AH101))</f>
        <v>9.96724047356945+9.96724047356945i</v>
      </c>
      <c r="AJ101" s="31" t="str">
        <f t="shared" ref="AJ101:AJ116" si="54">_xlfn.IMSINH(AI101)</f>
        <v>-9128.18622496164-5502.30556084599i</v>
      </c>
      <c r="AK101" s="31" t="str">
        <f t="shared" ref="AK101:AK116" si="55">_xlfn.IMCOSH(AI101)</f>
        <v>-9128.18626513881-5502.30553662791i</v>
      </c>
      <c r="AL101" s="31" t="str">
        <f t="shared" ref="AL101:AL116" si="56">IMDIV(AK101,AJ101)</f>
        <v>1.00000000205538-3.89205556116933E-09i</v>
      </c>
      <c r="AM101" s="31" t="str">
        <f t="shared" ref="AM101:AM116" si="57">IF(ISERROR(AL101),1,AL101)</f>
        <v>1.00000000205538-3.89205556116933E-09i</v>
      </c>
      <c r="AN101" t="str">
        <f t="shared" ref="AN101:AN116" si="58">IMPRODUCT(IMSQRT(IMPRODUCT(AG101,AH101)),AM101)</f>
        <v>0.501643358969349-0.501643362874197i</v>
      </c>
      <c r="AO101" t="s">
        <v>24</v>
      </c>
      <c r="AP101" s="32">
        <f t="shared" ref="AP101:AQ116" si="59">Q101</f>
        <v>10</v>
      </c>
      <c r="AQ101" s="32" t="str">
        <f t="shared" si="59"/>
        <v>9.99999960521584-0.00198691757471886i</v>
      </c>
      <c r="AR101" s="32" t="str">
        <f t="shared" si="35"/>
        <v>6.25093850453826-6.06702337219691i</v>
      </c>
      <c r="AS101" s="32" t="str">
        <f t="shared" si="36"/>
        <v>0.501643358969349-0.501643362874197i</v>
      </c>
      <c r="AT101" t="str">
        <f t="shared" ref="AT101:AT116" si="60">IMSUM(AP101,AQ101,AR101,AS101)</f>
        <v>26.7525814687235-6.57065365264583i</v>
      </c>
      <c r="AU101" t="s">
        <v>24</v>
      </c>
    </row>
    <row r="102" spans="7:47" ht="1" customHeight="1">
      <c r="G102" s="23"/>
      <c r="H102">
        <f t="shared" ref="H102:H116" si="61">ROUND(H101-H$31,1)</f>
        <v>-0.6</v>
      </c>
      <c r="I102">
        <f t="shared" si="37"/>
        <v>0.25118864315095801</v>
      </c>
      <c r="J102">
        <f t="shared" si="38"/>
        <v>1.5782647919764756</v>
      </c>
      <c r="K102" s="23"/>
      <c r="L102" t="str">
        <f t="shared" si="39"/>
        <v>27.5566978246258-7.2289413533111i</v>
      </c>
      <c r="M102">
        <f t="shared" si="40"/>
        <v>27.5566978246258</v>
      </c>
      <c r="N102">
        <f t="shared" si="41"/>
        <v>7.2289413533111002</v>
      </c>
      <c r="O102" s="23"/>
      <c r="P102" t="s">
        <v>24</v>
      </c>
      <c r="Q102">
        <f t="shared" si="42"/>
        <v>10</v>
      </c>
      <c r="R102" t="str">
        <f t="shared" si="43"/>
        <v>9.99999975090803-0.00157826475266317i</v>
      </c>
      <c r="S102">
        <f t="shared" si="42"/>
        <v>30</v>
      </c>
      <c r="T102" t="str">
        <f t="shared" si="44"/>
        <v>-3.16803620369587i</v>
      </c>
      <c r="U102">
        <f t="shared" si="45"/>
        <v>10</v>
      </c>
      <c r="V102" t="str">
        <f t="shared" si="46"/>
        <v>-0.0633607240739173i</v>
      </c>
      <c r="W102" t="s">
        <v>24</v>
      </c>
      <c r="X102" s="32">
        <f t="shared" si="33"/>
        <v>30</v>
      </c>
      <c r="Y102" s="32" t="str">
        <f t="shared" si="33"/>
        <v>-3.16803620369587i</v>
      </c>
      <c r="Z102" s="31" t="str">
        <f t="shared" si="47"/>
        <v>2.17595826612769+2.17595826612769i</v>
      </c>
      <c r="AA102" s="31" t="str">
        <f t="shared" si="48"/>
        <v>-2.47387651629941+3.66964405712812i</v>
      </c>
      <c r="AB102" s="31" t="str">
        <f t="shared" si="49"/>
        <v>-2.53844575273417+3.57630106782023i</v>
      </c>
      <c r="AC102" s="31" t="str">
        <f t="shared" si="50"/>
        <v>0.990667010201427+0.0238873033350577i</v>
      </c>
      <c r="AD102" s="31" t="str">
        <f t="shared" si="51"/>
        <v>0.990667010201427+0.0238873033350577i</v>
      </c>
      <c r="AE102" t="str">
        <f t="shared" si="52"/>
        <v>6.99384493716858-6.66450999025941i</v>
      </c>
      <c r="AF102" t="s">
        <v>24</v>
      </c>
      <c r="AG102" s="32">
        <f t="shared" si="34"/>
        <v>10</v>
      </c>
      <c r="AH102" s="32" t="str">
        <f t="shared" si="34"/>
        <v>-0.0633607240739173i</v>
      </c>
      <c r="AI102" s="31" t="str">
        <f t="shared" si="53"/>
        <v>8.88331242267343+8.88331242267343i</v>
      </c>
      <c r="AJ102" s="31" t="str">
        <f t="shared" si="54"/>
        <v>-3089.5925672732+1858.15366350062i</v>
      </c>
      <c r="AK102" s="31" t="str">
        <f t="shared" si="55"/>
        <v>-3089.59268611907+1858.15359202392i</v>
      </c>
      <c r="AL102" s="31" t="str">
        <f t="shared" si="56"/>
        <v>1.00000001803084+3.39788421311597E-08i</v>
      </c>
      <c r="AM102" s="31" t="str">
        <f t="shared" si="57"/>
        <v>1.00000001803084+3.39788421311597E-08i</v>
      </c>
      <c r="AN102" t="str">
        <f t="shared" si="58"/>
        <v>0.562853136549223-0.56285309829903i</v>
      </c>
      <c r="AO102" t="s">
        <v>24</v>
      </c>
      <c r="AP102" s="32">
        <f t="shared" si="59"/>
        <v>10</v>
      </c>
      <c r="AQ102" s="32" t="str">
        <f t="shared" si="59"/>
        <v>9.99999975090803-0.00157826475266317i</v>
      </c>
      <c r="AR102" s="32" t="str">
        <f t="shared" si="35"/>
        <v>6.99384493716858-6.66450999025941i</v>
      </c>
      <c r="AS102" s="32" t="str">
        <f t="shared" si="36"/>
        <v>0.562853136549223-0.56285309829903i</v>
      </c>
      <c r="AT102" t="str">
        <f t="shared" si="60"/>
        <v>27.5566978246258-7.2289413533111i</v>
      </c>
      <c r="AU102" t="s">
        <v>24</v>
      </c>
    </row>
    <row r="103" spans="7:47" ht="1" customHeight="1">
      <c r="G103" s="23"/>
      <c r="H103">
        <f t="shared" si="61"/>
        <v>-0.7</v>
      </c>
      <c r="I103">
        <f t="shared" si="37"/>
        <v>0.19952623149688795</v>
      </c>
      <c r="J103">
        <f t="shared" si="38"/>
        <v>1.2536602861381592</v>
      </c>
      <c r="K103" s="23"/>
      <c r="L103" t="str">
        <f t="shared" si="39"/>
        <v>28.3385641993838-7.92277005538896i</v>
      </c>
      <c r="M103">
        <f t="shared" si="40"/>
        <v>28.3385641993838</v>
      </c>
      <c r="N103">
        <f t="shared" si="41"/>
        <v>7.92277005538896</v>
      </c>
      <c r="O103" s="23"/>
      <c r="P103" t="s">
        <v>24</v>
      </c>
      <c r="Q103">
        <f t="shared" si="42"/>
        <v>10</v>
      </c>
      <c r="R103" t="str">
        <f t="shared" si="43"/>
        <v>9.99999984283359-0.00125366026643483i</v>
      </c>
      <c r="S103">
        <f t="shared" si="42"/>
        <v>30</v>
      </c>
      <c r="T103" t="str">
        <f t="shared" si="44"/>
        <v>-3.98832128231665i</v>
      </c>
      <c r="U103">
        <f t="shared" si="45"/>
        <v>10</v>
      </c>
      <c r="V103" t="str">
        <f t="shared" si="46"/>
        <v>-0.079766425646333i</v>
      </c>
      <c r="W103" t="s">
        <v>24</v>
      </c>
      <c r="X103" s="32">
        <f t="shared" si="33"/>
        <v>30</v>
      </c>
      <c r="Y103" s="32" t="str">
        <f t="shared" si="33"/>
        <v>-3.98832128231665i</v>
      </c>
      <c r="Z103" s="31" t="str">
        <f t="shared" si="47"/>
        <v>1.93932484602618+1.93932484602618i</v>
      </c>
      <c r="AA103" s="31" t="str">
        <f t="shared" si="48"/>
        <v>-1.22667351794953+3.31064714854843i</v>
      </c>
      <c r="AB103" s="31" t="str">
        <f t="shared" si="49"/>
        <v>-1.27847684335058+3.17650116661978i</v>
      </c>
      <c r="AC103" s="31" t="str">
        <f t="shared" si="50"/>
        <v>0.96946965008816+0.0269597130490849i</v>
      </c>
      <c r="AD103" s="31" t="str">
        <f t="shared" si="51"/>
        <v>0.96946965008816+0.0269597130490849i</v>
      </c>
      <c r="AE103" t="str">
        <f t="shared" si="52"/>
        <v>7.7070329283333-7.28998500924444i</v>
      </c>
      <c r="AF103" t="s">
        <v>24</v>
      </c>
      <c r="AG103" s="32">
        <f t="shared" si="34"/>
        <v>10</v>
      </c>
      <c r="AH103" s="32" t="str">
        <f t="shared" si="34"/>
        <v>-0.079766425646333i</v>
      </c>
      <c r="AI103" s="31" t="str">
        <f t="shared" si="53"/>
        <v>7.91726053044284+7.91726053044284i</v>
      </c>
      <c r="AJ103" s="31" t="str">
        <f t="shared" si="54"/>
        <v>-86.7683881631157+1369.37544556053i</v>
      </c>
      <c r="AK103" s="31" t="str">
        <f t="shared" si="55"/>
        <v>-86.7684112065106+1369.37508189063i</v>
      </c>
      <c r="AL103" s="31" t="str">
        <f t="shared" si="56"/>
        <v>0.99999973655044+3.35207475206087E-08i</v>
      </c>
      <c r="AM103" s="31" t="str">
        <f t="shared" si="57"/>
        <v>0.99999973655044+3.35207475206087E-08i</v>
      </c>
      <c r="AN103" t="str">
        <f t="shared" si="58"/>
        <v>0.63153142821691-0.631531385878089i</v>
      </c>
      <c r="AO103" t="s">
        <v>24</v>
      </c>
      <c r="AP103" s="32">
        <f t="shared" si="59"/>
        <v>10</v>
      </c>
      <c r="AQ103" s="32" t="str">
        <f t="shared" si="59"/>
        <v>9.99999984283359-0.00125366026643483i</v>
      </c>
      <c r="AR103" s="32" t="str">
        <f t="shared" si="35"/>
        <v>7.7070329283333-7.28998500924444i</v>
      </c>
      <c r="AS103" s="32" t="str">
        <f t="shared" si="36"/>
        <v>0.63153142821691-0.631531385878089i</v>
      </c>
      <c r="AT103" t="str">
        <f t="shared" si="60"/>
        <v>28.3385641993838-7.92277005538896i</v>
      </c>
      <c r="AU103" t="s">
        <v>24</v>
      </c>
    </row>
    <row r="104" spans="7:47" ht="1" customHeight="1">
      <c r="G104" s="23"/>
      <c r="H104">
        <f t="shared" si="61"/>
        <v>-0.8</v>
      </c>
      <c r="I104">
        <f t="shared" si="37"/>
        <v>0.15848931924611132</v>
      </c>
      <c r="J104">
        <f t="shared" si="38"/>
        <v>0.9958177620320614</v>
      </c>
      <c r="K104" s="23"/>
      <c r="L104" t="str">
        <f t="shared" si="39"/>
        <v>29.0402923479342-8.72142680628493i</v>
      </c>
      <c r="M104">
        <f t="shared" si="40"/>
        <v>29.040292347934201</v>
      </c>
      <c r="N104">
        <f t="shared" si="41"/>
        <v>8.7214268062849296</v>
      </c>
      <c r="O104" s="23"/>
      <c r="P104" t="s">
        <v>24</v>
      </c>
      <c r="Q104">
        <f t="shared" si="42"/>
        <v>10</v>
      </c>
      <c r="R104" t="str">
        <f t="shared" si="43"/>
        <v>9.9999999008347-0.000995817752157004i</v>
      </c>
      <c r="S104">
        <f t="shared" si="42"/>
        <v>30</v>
      </c>
      <c r="T104" t="str">
        <f t="shared" si="44"/>
        <v>-5.02099901270793i</v>
      </c>
      <c r="U104">
        <f t="shared" si="45"/>
        <v>10</v>
      </c>
      <c r="V104" t="str">
        <f t="shared" si="46"/>
        <v>-0.100419980254159i</v>
      </c>
      <c r="W104" t="s">
        <v>24</v>
      </c>
      <c r="X104" s="32">
        <f t="shared" si="33"/>
        <v>30</v>
      </c>
      <c r="Y104" s="32" t="str">
        <f t="shared" si="33"/>
        <v>-5.02099901270793i</v>
      </c>
      <c r="Z104" s="31" t="str">
        <f t="shared" si="47"/>
        <v>1.72842508836692+1.72842508836692i</v>
      </c>
      <c r="AA104" s="31" t="str">
        <f t="shared" si="48"/>
        <v>-0.428092519609485+2.86865933627188i</v>
      </c>
      <c r="AB104" s="31" t="str">
        <f t="shared" si="49"/>
        <v>-0.455965924283573+2.69329688418154i</v>
      </c>
      <c r="AC104" s="31" t="str">
        <f t="shared" si="50"/>
        <v>0.941619671374922+0.0184286736254754i</v>
      </c>
      <c r="AD104" s="31" t="str">
        <f t="shared" si="51"/>
        <v>0.941619671374922+0.0184286736254754i</v>
      </c>
      <c r="AE104" t="str">
        <f t="shared" si="52"/>
        <v>8.33170339399108-8.01183983005344i</v>
      </c>
      <c r="AF104" t="s">
        <v>24</v>
      </c>
      <c r="AG104" s="32">
        <f t="shared" si="34"/>
        <v>10</v>
      </c>
      <c r="AH104" s="32" t="str">
        <f t="shared" si="34"/>
        <v>-0.100419980254159i</v>
      </c>
      <c r="AI104" s="31" t="str">
        <f t="shared" si="53"/>
        <v>7.05626587520644+7.05626587520644i</v>
      </c>
      <c r="AJ104" s="31" t="str">
        <f t="shared" si="54"/>
        <v>415.179710689313+405.07622829999i</v>
      </c>
      <c r="AK104" s="31" t="str">
        <f t="shared" si="55"/>
        <v>415.180327670292+405.075626334263i</v>
      </c>
      <c r="AL104" s="31" t="str">
        <f t="shared" si="56"/>
        <v>1.00000003660448-1.48560566934579E-06i</v>
      </c>
      <c r="AM104" s="31" t="str">
        <f t="shared" si="57"/>
        <v>1.00000003660448-1.48560566934579E-06i</v>
      </c>
      <c r="AN104" t="str">
        <f t="shared" si="58"/>
        <v>0.708589053108457-0.708591158479337i</v>
      </c>
      <c r="AO104" t="s">
        <v>24</v>
      </c>
      <c r="AP104" s="32">
        <f t="shared" si="59"/>
        <v>10</v>
      </c>
      <c r="AQ104" s="32" t="str">
        <f t="shared" si="59"/>
        <v>9.9999999008347-0.000995817752157004i</v>
      </c>
      <c r="AR104" s="32" t="str">
        <f t="shared" si="35"/>
        <v>8.33170339399108-8.01183983005344i</v>
      </c>
      <c r="AS104" s="32" t="str">
        <f t="shared" si="36"/>
        <v>0.708589053108457-0.708591158479337i</v>
      </c>
      <c r="AT104" t="str">
        <f t="shared" si="60"/>
        <v>29.0402923479342-8.72142680628493i</v>
      </c>
      <c r="AU104" t="s">
        <v>24</v>
      </c>
    </row>
    <row r="105" spans="7:47" ht="1" customHeight="1">
      <c r="G105" s="23"/>
      <c r="H105">
        <f t="shared" si="61"/>
        <v>-0.9</v>
      </c>
      <c r="I105">
        <f t="shared" si="37"/>
        <v>0.12589254117941667</v>
      </c>
      <c r="J105">
        <f t="shared" si="38"/>
        <v>0.79100616502201182</v>
      </c>
      <c r="K105" s="23"/>
      <c r="L105" t="str">
        <f t="shared" si="39"/>
        <v>29.6292434554901-9.72917855457966i</v>
      </c>
      <c r="M105">
        <f t="shared" si="40"/>
        <v>29.629243455490101</v>
      </c>
      <c r="N105">
        <f t="shared" si="41"/>
        <v>9.7291785545796596</v>
      </c>
      <c r="O105" s="23"/>
      <c r="P105" t="s">
        <v>24</v>
      </c>
      <c r="Q105">
        <f t="shared" si="42"/>
        <v>10</v>
      </c>
      <c r="R105" t="str">
        <f t="shared" si="43"/>
        <v>9.99999993743093-0.00079100616007276i</v>
      </c>
      <c r="S105">
        <f t="shared" si="42"/>
        <v>30</v>
      </c>
      <c r="T105" t="str">
        <f t="shared" si="44"/>
        <v>-6.32106324969144i</v>
      </c>
      <c r="U105">
        <f t="shared" si="45"/>
        <v>10</v>
      </c>
      <c r="V105" t="str">
        <f t="shared" si="46"/>
        <v>-0.126421264993829i</v>
      </c>
      <c r="W105" t="s">
        <v>24</v>
      </c>
      <c r="X105" s="32">
        <f t="shared" si="33"/>
        <v>30</v>
      </c>
      <c r="Y105" s="32" t="str">
        <f t="shared" si="33"/>
        <v>-6.32106324969144i</v>
      </c>
      <c r="Z105" s="31" t="str">
        <f t="shared" si="47"/>
        <v>1.54046048150092+1.54046048150092i</v>
      </c>
      <c r="AA105" s="31" t="str">
        <f t="shared" si="48"/>
        <v>0.0675241552318394+2.43938769408749i</v>
      </c>
      <c r="AB105" s="31" t="str">
        <f t="shared" si="49"/>
        <v>0.0740235961645588+2.22520387904453i</v>
      </c>
      <c r="AC105" s="31" t="str">
        <f t="shared" si="50"/>
        <v>0.912338634716774-0.00509090891949605i</v>
      </c>
      <c r="AD105" s="31" t="str">
        <f t="shared" si="51"/>
        <v>0.912338634716774-0.00509090891949605i</v>
      </c>
      <c r="AE105" t="str">
        <f t="shared" si="52"/>
        <v>8.83418695278687-8.93333085775486i</v>
      </c>
      <c r="AF105" t="s">
        <v>24</v>
      </c>
      <c r="AG105" s="32">
        <f t="shared" si="34"/>
        <v>10</v>
      </c>
      <c r="AH105" s="32" t="str">
        <f t="shared" si="34"/>
        <v>-0.126421264993829i</v>
      </c>
      <c r="AI105" s="31" t="str">
        <f t="shared" si="53"/>
        <v>6.28890358099888+6.28890358099888i</v>
      </c>
      <c r="AJ105" s="31" t="str">
        <f t="shared" si="54"/>
        <v>269.275926601892+1.53982088213426i</v>
      </c>
      <c r="AK105" s="31" t="str">
        <f t="shared" si="55"/>
        <v>269.27778336619+1.53981026453185i</v>
      </c>
      <c r="AL105" s="31" t="str">
        <f t="shared" si="56"/>
        <v>1.00000689494562-7.88580840652936E-08i</v>
      </c>
      <c r="AM105" s="31" t="str">
        <f t="shared" si="57"/>
        <v>1.00000689494562-7.88580840652936E-08i</v>
      </c>
      <c r="AN105" t="str">
        <f t="shared" si="58"/>
        <v>0.795056565272307-0.795056690664727i</v>
      </c>
      <c r="AO105" t="s">
        <v>24</v>
      </c>
      <c r="AP105" s="32">
        <f t="shared" si="59"/>
        <v>10</v>
      </c>
      <c r="AQ105" s="32" t="str">
        <f t="shared" si="59"/>
        <v>9.99999993743093-0.00079100616007276i</v>
      </c>
      <c r="AR105" s="32" t="str">
        <f t="shared" si="35"/>
        <v>8.83418695278687-8.93333085775486i</v>
      </c>
      <c r="AS105" s="32" t="str">
        <f t="shared" si="36"/>
        <v>0.795056565272307-0.795056690664727i</v>
      </c>
      <c r="AT105" t="str">
        <f t="shared" si="60"/>
        <v>29.6292434554901-9.72917855457966i</v>
      </c>
      <c r="AU105" t="s">
        <v>24</v>
      </c>
    </row>
    <row r="106" spans="7:47" ht="1" customHeight="1">
      <c r="G106" s="23"/>
      <c r="H106">
        <f t="shared" si="61"/>
        <v>-1</v>
      </c>
      <c r="I106">
        <f t="shared" si="37"/>
        <v>0.1</v>
      </c>
      <c r="J106">
        <f t="shared" si="38"/>
        <v>0.62831853071795862</v>
      </c>
      <c r="K106" s="23"/>
      <c r="L106" t="str">
        <f t="shared" si="39"/>
        <v>30.1027896936135-11.0666601665289i</v>
      </c>
      <c r="M106">
        <f t="shared" si="40"/>
        <v>30.102789693613499</v>
      </c>
      <c r="N106">
        <f t="shared" si="41"/>
        <v>11.0666601665289</v>
      </c>
      <c r="O106" s="23"/>
      <c r="P106" t="s">
        <v>24</v>
      </c>
      <c r="Q106">
        <f t="shared" si="42"/>
        <v>10</v>
      </c>
      <c r="R106" t="str">
        <f t="shared" si="43"/>
        <v>9.99999996052158-0.000628318528237457i</v>
      </c>
      <c r="S106">
        <f t="shared" si="42"/>
        <v>30</v>
      </c>
      <c r="T106" t="str">
        <f t="shared" si="44"/>
        <v>-7.95774715459477i</v>
      </c>
      <c r="U106">
        <f t="shared" si="45"/>
        <v>10</v>
      </c>
      <c r="V106" t="str">
        <f t="shared" si="46"/>
        <v>-0.159154943091895i</v>
      </c>
      <c r="W106" t="s">
        <v>24</v>
      </c>
      <c r="X106" s="32">
        <f t="shared" si="33"/>
        <v>30</v>
      </c>
      <c r="Y106" s="32" t="str">
        <f t="shared" si="33"/>
        <v>-7.95774715459477i</v>
      </c>
      <c r="Z106" s="31" t="str">
        <f t="shared" si="47"/>
        <v>1.37293684929565+1.37293684929565i</v>
      </c>
      <c r="AA106" s="31" t="str">
        <f t="shared" si="48"/>
        <v>0.363023770902398+2.05916883394654i</v>
      </c>
      <c r="AB106" s="31" t="str">
        <f t="shared" si="49"/>
        <v>0.412827355204924+1.81075024607538i</v>
      </c>
      <c r="AC106" s="31" t="str">
        <f t="shared" si="50"/>
        <v>0.887131711704438-0.0440845133426474i</v>
      </c>
      <c r="AD106" s="31" t="str">
        <f t="shared" si="51"/>
        <v>0.887131711704438-0.0440845133426474i</v>
      </c>
      <c r="AE106" t="str">
        <f t="shared" si="52"/>
        <v>9.21069893485224-10.1739882521707i</v>
      </c>
      <c r="AF106" t="s">
        <v>24</v>
      </c>
      <c r="AG106" s="32">
        <f t="shared" si="34"/>
        <v>10</v>
      </c>
      <c r="AH106" s="32" t="str">
        <f t="shared" si="34"/>
        <v>-0.159154943091895i</v>
      </c>
      <c r="AI106" s="31" t="str">
        <f t="shared" si="53"/>
        <v>5.60499121639793+5.60499121639793i</v>
      </c>
      <c r="AJ106" s="31" t="str">
        <f t="shared" si="54"/>
        <v>105.816880916301-85.2567339322066i</v>
      </c>
      <c r="AK106" s="31" t="str">
        <f t="shared" si="55"/>
        <v>105.819746131977-85.2544254884665i</v>
      </c>
      <c r="AL106" s="31" t="str">
        <f t="shared" si="56"/>
        <v>1.00000576076335+0.0000264569091808409i</v>
      </c>
      <c r="AM106" s="31" t="str">
        <f t="shared" si="57"/>
        <v>1.00000576076335+0.0000264569091808409i</v>
      </c>
      <c r="AN106" t="str">
        <f t="shared" si="58"/>
        <v>0.892090798239649-0.892043595829941i</v>
      </c>
      <c r="AO106" t="s">
        <v>24</v>
      </c>
      <c r="AP106" s="32">
        <f t="shared" si="59"/>
        <v>10</v>
      </c>
      <c r="AQ106" s="32" t="str">
        <f t="shared" si="59"/>
        <v>9.99999996052158-0.000628318528237457i</v>
      </c>
      <c r="AR106" s="32" t="str">
        <f t="shared" si="35"/>
        <v>9.21069893485224-10.1739882521707i</v>
      </c>
      <c r="AS106" s="32" t="str">
        <f t="shared" si="36"/>
        <v>0.892090798239649-0.892043595829941i</v>
      </c>
      <c r="AT106" t="str">
        <f t="shared" si="60"/>
        <v>30.1027896936135-11.0666601665289i</v>
      </c>
      <c r="AU106" t="s">
        <v>24</v>
      </c>
    </row>
    <row r="107" spans="7:47" ht="1" customHeight="1">
      <c r="G107" s="23"/>
      <c r="H107">
        <f t="shared" si="61"/>
        <v>-1.1000000000000001</v>
      </c>
      <c r="I107">
        <f t="shared" si="37"/>
        <v>7.9432823472428096E-2</v>
      </c>
      <c r="J107">
        <f t="shared" si="38"/>
        <v>0.49909114934974996</v>
      </c>
      <c r="K107" s="23"/>
      <c r="L107" t="str">
        <f t="shared" si="39"/>
        <v>30.4787568124313-12.8596797277129i</v>
      </c>
      <c r="M107">
        <f t="shared" si="40"/>
        <v>30.4787568124313</v>
      </c>
      <c r="N107">
        <f t="shared" si="41"/>
        <v>12.8596797277129</v>
      </c>
      <c r="O107" s="23"/>
      <c r="P107" t="s">
        <v>24</v>
      </c>
      <c r="Q107">
        <f t="shared" si="42"/>
        <v>10</v>
      </c>
      <c r="R107" t="str">
        <f t="shared" si="43"/>
        <v>9.9999999750908-0.000499091148106554i</v>
      </c>
      <c r="S107">
        <f t="shared" si="42"/>
        <v>30</v>
      </c>
      <c r="T107" t="str">
        <f t="shared" si="44"/>
        <v>-10.0182101135521i</v>
      </c>
      <c r="U107">
        <f t="shared" si="45"/>
        <v>10</v>
      </c>
      <c r="V107" t="str">
        <f t="shared" si="46"/>
        <v>-0.200364202271042i</v>
      </c>
      <c r="W107" t="s">
        <v>24</v>
      </c>
      <c r="X107" s="32">
        <f t="shared" si="33"/>
        <v>30</v>
      </c>
      <c r="Y107" s="32" t="str">
        <f t="shared" si="33"/>
        <v>-10.0182101135521i</v>
      </c>
      <c r="Z107" s="31" t="str">
        <f t="shared" si="47"/>
        <v>1.22363125493314+1.22363125493314i</v>
      </c>
      <c r="AA107" s="31" t="str">
        <f t="shared" si="48"/>
        <v>0.528271824214931+1.73665466945312i</v>
      </c>
      <c r="AB107" s="31" t="str">
        <f t="shared" si="49"/>
        <v>0.628354893697984+1.46004390108934i</v>
      </c>
      <c r="AC107" s="31" t="str">
        <f t="shared" si="50"/>
        <v>0.87025764664445-0.0970960445586038i</v>
      </c>
      <c r="AD107" s="31" t="str">
        <f t="shared" si="51"/>
        <v>0.87025764664445-0.0970960445586038i</v>
      </c>
      <c r="AE107" t="str">
        <f t="shared" si="52"/>
        <v>9.4778749599048-11.8583971352045i</v>
      </c>
      <c r="AF107" t="s">
        <v>24</v>
      </c>
      <c r="AG107" s="32">
        <f t="shared" si="34"/>
        <v>10</v>
      </c>
      <c r="AH107" s="32" t="str">
        <f t="shared" si="34"/>
        <v>-0.200364202271042i</v>
      </c>
      <c r="AI107" s="31" t="str">
        <f t="shared" si="53"/>
        <v>4.99545367984605+4.99545367984605i</v>
      </c>
      <c r="AJ107" s="31" t="str">
        <f t="shared" si="54"/>
        <v>20.6309169936306-70.9334968657458i</v>
      </c>
      <c r="AK107" s="31" t="str">
        <f t="shared" si="55"/>
        <v>20.6328074753813-70.9269975814629i</v>
      </c>
      <c r="AL107" s="31" t="str">
        <f t="shared" si="56"/>
        <v>0.999922668232663+0.0000491433127875839i</v>
      </c>
      <c r="AM107" s="31" t="str">
        <f t="shared" si="57"/>
        <v>0.999922668232663+0.0000491433127875839i</v>
      </c>
      <c r="AN107" t="str">
        <f t="shared" si="58"/>
        <v>1.00088187743568-1.00078350136027i</v>
      </c>
      <c r="AO107" t="s">
        <v>24</v>
      </c>
      <c r="AP107" s="32">
        <f t="shared" si="59"/>
        <v>10</v>
      </c>
      <c r="AQ107" s="32" t="str">
        <f t="shared" si="59"/>
        <v>9.9999999750908-0.000499091148106554i</v>
      </c>
      <c r="AR107" s="32" t="str">
        <f t="shared" si="35"/>
        <v>9.4778749599048-11.8583971352045i</v>
      </c>
      <c r="AS107" s="32" t="str">
        <f t="shared" si="36"/>
        <v>1.00088187743568-1.00078350136027i</v>
      </c>
      <c r="AT107" t="str">
        <f t="shared" si="60"/>
        <v>30.4787568124313-12.8596797277129i</v>
      </c>
      <c r="AU107" t="s">
        <v>24</v>
      </c>
    </row>
    <row r="108" spans="7:47" ht="1" customHeight="1">
      <c r="G108" s="23"/>
      <c r="H108">
        <f t="shared" si="61"/>
        <v>-1.2</v>
      </c>
      <c r="I108">
        <f t="shared" si="37"/>
        <v>6.3095734448019317E-2</v>
      </c>
      <c r="J108">
        <f t="shared" si="38"/>
        <v>0.39644219162949984</v>
      </c>
      <c r="K108" s="23"/>
      <c r="L108" t="str">
        <f t="shared" si="39"/>
        <v>30.7827907680423-15.2404940087217i</v>
      </c>
      <c r="M108">
        <f t="shared" si="40"/>
        <v>30.7827907680423</v>
      </c>
      <c r="N108">
        <f t="shared" si="41"/>
        <v>15.240494008721701</v>
      </c>
      <c r="O108" s="23"/>
      <c r="P108" t="s">
        <v>24</v>
      </c>
      <c r="Q108">
        <f t="shared" si="42"/>
        <v>10</v>
      </c>
      <c r="R108" t="str">
        <f t="shared" si="43"/>
        <v>9.99999998428336-0.000396442191006426i</v>
      </c>
      <c r="S108">
        <f t="shared" si="42"/>
        <v>30</v>
      </c>
      <c r="T108" t="str">
        <f t="shared" si="44"/>
        <v>-12.612179292644i</v>
      </c>
      <c r="U108">
        <f t="shared" si="45"/>
        <v>10</v>
      </c>
      <c r="V108" t="str">
        <f t="shared" si="46"/>
        <v>-0.252243585852881i</v>
      </c>
      <c r="W108" t="s">
        <v>24</v>
      </c>
      <c r="X108" s="32">
        <f t="shared" si="33"/>
        <v>30</v>
      </c>
      <c r="Y108" s="32" t="str">
        <f t="shared" si="33"/>
        <v>-12.612179292644i</v>
      </c>
      <c r="Z108" s="31" t="str">
        <f t="shared" si="47"/>
        <v>1.09056250388894+1.09056250388894i</v>
      </c>
      <c r="AA108" s="31" t="str">
        <f t="shared" si="48"/>
        <v>0.609803820219216+1.46867366346015i</v>
      </c>
      <c r="AB108" s="31" t="str">
        <f t="shared" si="49"/>
        <v>0.765043974696827+1.1706553351894i</v>
      </c>
      <c r="AC108" s="31" t="str">
        <f t="shared" si="50"/>
        <v>0.86435578883146-0.162021365643741i</v>
      </c>
      <c r="AD108" s="31" t="str">
        <f t="shared" si="51"/>
        <v>0.86435578883146-0.162021365643741i</v>
      </c>
      <c r="AE108" t="str">
        <f t="shared" si="52"/>
        <v>9.66016740007841-14.1171709665675i</v>
      </c>
      <c r="AF108" t="s">
        <v>24</v>
      </c>
      <c r="AG108" s="32">
        <f t="shared" si="34"/>
        <v>10</v>
      </c>
      <c r="AH108" s="32" t="str">
        <f t="shared" si="34"/>
        <v>-0.252243585852881i</v>
      </c>
      <c r="AI108" s="31" t="str">
        <f t="shared" si="53"/>
        <v>4.45220277856647+4.45220277856647i</v>
      </c>
      <c r="AJ108" s="31" t="str">
        <f t="shared" si="54"/>
        <v>-11.0370045348801-41.4693252673439i</v>
      </c>
      <c r="AK108" s="31" t="str">
        <f t="shared" si="55"/>
        <v>-11.0400023579344-41.4580646085777i</v>
      </c>
      <c r="AL108" s="31" t="str">
        <f t="shared" si="56"/>
        <v>0.999764387658833-0.000134998037613189i</v>
      </c>
      <c r="AM108" s="31" t="str">
        <f t="shared" si="57"/>
        <v>0.999764387658833-0.000134998037613189i</v>
      </c>
      <c r="AN108" t="str">
        <f t="shared" si="58"/>
        <v>1.12262338368052-1.12292659996318i</v>
      </c>
      <c r="AO108" t="s">
        <v>24</v>
      </c>
      <c r="AP108" s="32">
        <f t="shared" si="59"/>
        <v>10</v>
      </c>
      <c r="AQ108" s="32" t="str">
        <f t="shared" si="59"/>
        <v>9.99999998428336-0.000396442191006426i</v>
      </c>
      <c r="AR108" s="32" t="str">
        <f t="shared" si="35"/>
        <v>9.66016740007841-14.1171709665675i</v>
      </c>
      <c r="AS108" s="32" t="str">
        <f t="shared" si="36"/>
        <v>1.12262338368052-1.12292659996318i</v>
      </c>
      <c r="AT108" t="str">
        <f t="shared" si="60"/>
        <v>30.7827907680423-15.2404940087217i</v>
      </c>
      <c r="AU108" t="s">
        <v>24</v>
      </c>
    </row>
    <row r="109" spans="7:47" ht="1" customHeight="1">
      <c r="G109" s="23"/>
      <c r="H109">
        <f t="shared" si="61"/>
        <v>-1.3</v>
      </c>
      <c r="I109">
        <f t="shared" si="37"/>
        <v>5.0118723362727206E-2</v>
      </c>
      <c r="J109">
        <f t="shared" si="38"/>
        <v>0.31490522624728584</v>
      </c>
      <c r="K109" s="23"/>
      <c r="L109" t="str">
        <f t="shared" si="39"/>
        <v>31.0403200578667-18.357305687373i</v>
      </c>
      <c r="M109">
        <f t="shared" si="40"/>
        <v>31.040320057866701</v>
      </c>
      <c r="N109">
        <f t="shared" si="41"/>
        <v>18.357305687373</v>
      </c>
      <c r="O109" s="23"/>
      <c r="P109" t="s">
        <v>24</v>
      </c>
      <c r="Q109">
        <f t="shared" si="42"/>
        <v>10</v>
      </c>
      <c r="R109" t="str">
        <f t="shared" si="43"/>
        <v>9.99999999008347-0.000314905225935009i</v>
      </c>
      <c r="S109">
        <f t="shared" si="42"/>
        <v>30</v>
      </c>
      <c r="T109" t="str">
        <f t="shared" si="44"/>
        <v>-15.8777930096138i</v>
      </c>
      <c r="U109">
        <f t="shared" si="45"/>
        <v>10</v>
      </c>
      <c r="V109" t="str">
        <f t="shared" si="46"/>
        <v>-0.317555860192276i</v>
      </c>
      <c r="W109" t="s">
        <v>24</v>
      </c>
      <c r="X109" s="32">
        <f t="shared" si="33"/>
        <v>30</v>
      </c>
      <c r="Y109" s="32" t="str">
        <f t="shared" si="33"/>
        <v>-15.8777930096138i</v>
      </c>
      <c r="Z109" s="31" t="str">
        <f t="shared" si="47"/>
        <v>0.971964854684497+0.971964854684497i</v>
      </c>
      <c r="AA109" s="31" t="str">
        <f t="shared" si="48"/>
        <v>0.638306836969617+1.24786001737087i</v>
      </c>
      <c r="AB109" s="31" t="str">
        <f t="shared" si="49"/>
        <v>0.851568037794373+0.935354012031609i</v>
      </c>
      <c r="AC109" s="31" t="str">
        <f t="shared" si="50"/>
        <v>0.870793582602007-0.236993361685978i</v>
      </c>
      <c r="AD109" s="31" t="str">
        <f t="shared" si="51"/>
        <v>0.870793582602007-0.236993361685978i</v>
      </c>
      <c r="AE109" t="str">
        <f t="shared" si="52"/>
        <v>9.78122127350627-17.0960956913546i</v>
      </c>
      <c r="AF109" t="s">
        <v>24</v>
      </c>
      <c r="AG109" s="32">
        <f t="shared" si="34"/>
        <v>10</v>
      </c>
      <c r="AH109" s="32" t="str">
        <f t="shared" si="34"/>
        <v>-0.317555860192276i</v>
      </c>
      <c r="AI109" s="31" t="str">
        <f t="shared" si="53"/>
        <v>3.96802990315903+3.96802990315903i</v>
      </c>
      <c r="AJ109" s="31" t="str">
        <f t="shared" si="54"/>
        <v>-17.9067925290351-19.4542552085312i</v>
      </c>
      <c r="AK109" s="31" t="str">
        <f t="shared" si="55"/>
        <v>-17.9196045061012-19.4403460024723i</v>
      </c>
      <c r="AL109" s="31" t="str">
        <f t="shared" si="56"/>
        <v>0.999941109173322-0.00071277582886884i</v>
      </c>
      <c r="AM109" s="31" t="str">
        <f t="shared" si="57"/>
        <v>0.999941109173322-0.00071277582886884i</v>
      </c>
      <c r="AN109" t="str">
        <f t="shared" si="58"/>
        <v>1.25909879427691-1.26089509079247i</v>
      </c>
      <c r="AO109" t="s">
        <v>24</v>
      </c>
      <c r="AP109" s="32">
        <f t="shared" si="59"/>
        <v>10</v>
      </c>
      <c r="AQ109" s="32" t="str">
        <f t="shared" si="59"/>
        <v>9.99999999008347-0.000314905225935009i</v>
      </c>
      <c r="AR109" s="32" t="str">
        <f t="shared" si="35"/>
        <v>9.78122127350627-17.0960956913546i</v>
      </c>
      <c r="AS109" s="32" t="str">
        <f t="shared" si="36"/>
        <v>1.25909879427691-1.26089509079247i</v>
      </c>
      <c r="AT109" t="str">
        <f t="shared" si="60"/>
        <v>31.0403200578667-18.357305687373i</v>
      </c>
      <c r="AU109" t="s">
        <v>24</v>
      </c>
    </row>
    <row r="110" spans="7:47" ht="1" customHeight="1">
      <c r="G110" s="23"/>
      <c r="H110">
        <f t="shared" si="61"/>
        <v>-1.4</v>
      </c>
      <c r="I110">
        <f t="shared" si="37"/>
        <v>3.9810717055349727E-2</v>
      </c>
      <c r="J110">
        <f t="shared" si="38"/>
        <v>0.25013811247045714</v>
      </c>
      <c r="K110" s="23"/>
      <c r="L110" t="str">
        <f t="shared" si="39"/>
        <v>31.2739714132589-22.3859936564411i</v>
      </c>
      <c r="M110">
        <f t="shared" si="40"/>
        <v>31.273971413258899</v>
      </c>
      <c r="N110">
        <f t="shared" si="41"/>
        <v>22.385993656441102</v>
      </c>
      <c r="O110" s="23"/>
      <c r="P110" t="s">
        <v>24</v>
      </c>
      <c r="Q110">
        <f t="shared" si="42"/>
        <v>10</v>
      </c>
      <c r="R110" t="str">
        <f t="shared" si="43"/>
        <v>9.99999999374309-0.000250138112313948i</v>
      </c>
      <c r="S110">
        <f t="shared" si="42"/>
        <v>30</v>
      </c>
      <c r="T110" t="str">
        <f t="shared" si="44"/>
        <v>-19.9889571030106i</v>
      </c>
      <c r="U110">
        <f t="shared" si="45"/>
        <v>10</v>
      </c>
      <c r="V110" t="str">
        <f t="shared" si="46"/>
        <v>-0.399779142060211i</v>
      </c>
      <c r="W110" t="s">
        <v>24</v>
      </c>
      <c r="X110" s="32">
        <f t="shared" si="33"/>
        <v>30</v>
      </c>
      <c r="Y110" s="32" t="str">
        <f t="shared" si="33"/>
        <v>-19.9889571030106i</v>
      </c>
      <c r="Z110" s="31" t="str">
        <f t="shared" si="47"/>
        <v>0.866264588570588+0.866264588570588i</v>
      </c>
      <c r="AA110" s="31" t="str">
        <f t="shared" si="48"/>
        <v>0.633911382095648+1.06612119108219i</v>
      </c>
      <c r="AB110" s="31" t="str">
        <f t="shared" si="49"/>
        <v>0.906272198900752+0.745721162516183i</v>
      </c>
      <c r="AC110" s="31" t="str">
        <f t="shared" si="50"/>
        <v>0.890193535028023-0.320759391745515i</v>
      </c>
      <c r="AD110" s="31" t="str">
        <f t="shared" si="51"/>
        <v>0.890193535028023-0.320759391745515i</v>
      </c>
      <c r="AE110" t="str">
        <f t="shared" si="52"/>
        <v>9.86016542974688-20.968528716585i</v>
      </c>
      <c r="AF110" t="s">
        <v>24</v>
      </c>
      <c r="AG110" s="32">
        <f t="shared" si="34"/>
        <v>10</v>
      </c>
      <c r="AH110" s="32" t="str">
        <f t="shared" si="34"/>
        <v>-0.399779142060211i</v>
      </c>
      <c r="AI110" s="31" t="str">
        <f t="shared" si="53"/>
        <v>3.53651037373324+3.53651037373324i</v>
      </c>
      <c r="AJ110" s="31" t="str">
        <f t="shared" si="54"/>
        <v>-15.8381200842042-6.61277143177082i</v>
      </c>
      <c r="AK110" s="31" t="str">
        <f t="shared" si="55"/>
        <v>-15.8649938198065-6.60157004883463i</v>
      </c>
      <c r="AL110" s="31" t="str">
        <f t="shared" si="56"/>
        <v>1.00119343974396-0.00120552989111761i</v>
      </c>
      <c r="AM110" s="31" t="str">
        <f t="shared" si="57"/>
        <v>1.00119343974396-0.00120552989111761i</v>
      </c>
      <c r="AN110" t="str">
        <f t="shared" si="58"/>
        <v>1.41380598976898-1.41721480174383i</v>
      </c>
      <c r="AO110" t="s">
        <v>24</v>
      </c>
      <c r="AP110" s="32">
        <f t="shared" si="59"/>
        <v>10</v>
      </c>
      <c r="AQ110" s="32" t="str">
        <f t="shared" si="59"/>
        <v>9.99999999374309-0.000250138112313948i</v>
      </c>
      <c r="AR110" s="32" t="str">
        <f t="shared" si="35"/>
        <v>9.86016542974688-20.968528716585i</v>
      </c>
      <c r="AS110" s="32" t="str">
        <f t="shared" si="36"/>
        <v>1.41380598976898-1.41721480174383i</v>
      </c>
      <c r="AT110" t="str">
        <f t="shared" si="60"/>
        <v>31.2739714132589-22.3859936564411i</v>
      </c>
      <c r="AU110" t="s">
        <v>24</v>
      </c>
    </row>
    <row r="111" spans="7:47" ht="1" customHeight="1">
      <c r="G111" s="23"/>
      <c r="H111">
        <f t="shared" si="61"/>
        <v>-1.5</v>
      </c>
      <c r="I111">
        <f t="shared" si="37"/>
        <v>3.1622776601683784E-2</v>
      </c>
      <c r="J111">
        <f t="shared" si="38"/>
        <v>0.19869176531592195</v>
      </c>
      <c r="K111" s="23"/>
      <c r="L111" t="str">
        <f t="shared" si="39"/>
        <v>31.503068795891-27.5412373242436i</v>
      </c>
      <c r="M111">
        <f t="shared" si="40"/>
        <v>31.503068795891</v>
      </c>
      <c r="N111">
        <f t="shared" si="41"/>
        <v>27.5412373242436</v>
      </c>
      <c r="O111" s="23"/>
      <c r="P111" t="s">
        <v>24</v>
      </c>
      <c r="Q111">
        <f t="shared" si="42"/>
        <v>10</v>
      </c>
      <c r="R111" t="str">
        <f t="shared" si="43"/>
        <v>9.99999999605216-0.000198691765237482i</v>
      </c>
      <c r="S111">
        <f t="shared" si="42"/>
        <v>30</v>
      </c>
      <c r="T111" t="str">
        <f t="shared" si="44"/>
        <v>-25.1646060522435i</v>
      </c>
      <c r="U111">
        <f t="shared" si="45"/>
        <v>10</v>
      </c>
      <c r="V111" t="str">
        <f t="shared" si="46"/>
        <v>-0.503292121044871i</v>
      </c>
      <c r="W111" t="s">
        <v>24</v>
      </c>
      <c r="X111" s="32">
        <f t="shared" si="33"/>
        <v>30</v>
      </c>
      <c r="Y111" s="32" t="str">
        <f t="shared" si="33"/>
        <v>-25.1646060522435i</v>
      </c>
      <c r="Z111" s="31" t="str">
        <f t="shared" si="47"/>
        <v>0.77205912723558+0.77205912723558i</v>
      </c>
      <c r="AA111" s="31" t="str">
        <f t="shared" si="48"/>
        <v>0.609777230484741+0.91606181461361i</v>
      </c>
      <c r="AB111" s="31" t="str">
        <f t="shared" si="49"/>
        <v>0.940832463704544+0.593722748541692i</v>
      </c>
      <c r="AC111" s="31" t="str">
        <f t="shared" si="50"/>
        <v>0.922863123111311-0.412735841998509i</v>
      </c>
      <c r="AD111" s="31" t="str">
        <f t="shared" si="51"/>
        <v>0.922863123111311-0.412735841998509i</v>
      </c>
      <c r="AE111" t="str">
        <f t="shared" si="52"/>
        <v>9.91104042003919-25.9487696860479i</v>
      </c>
      <c r="AF111" t="s">
        <v>24</v>
      </c>
      <c r="AG111" s="32">
        <f t="shared" si="34"/>
        <v>10</v>
      </c>
      <c r="AH111" s="32" t="str">
        <f t="shared" si="34"/>
        <v>-0.503292121044871i</v>
      </c>
      <c r="AI111" s="31" t="str">
        <f t="shared" si="53"/>
        <v>3.15191818830948+3.15191818830948i</v>
      </c>
      <c r="AJ111" s="31" t="str">
        <f t="shared" si="54"/>
        <v>-11.6684281975881-0.120928657831428i</v>
      </c>
      <c r="AK111" s="31" t="str">
        <f t="shared" si="55"/>
        <v>-11.7111959248145-0.12048704248444i</v>
      </c>
      <c r="AL111" s="31" t="str">
        <f t="shared" si="56"/>
        <v>1.00366446595301-0.0000758246339071815i</v>
      </c>
      <c r="AM111" s="31" t="str">
        <f t="shared" si="57"/>
        <v>1.00366446595301-0.0000758246339071815i</v>
      </c>
      <c r="AN111" t="str">
        <f t="shared" si="58"/>
        <v>1.59202837979969-1.59226894643047i</v>
      </c>
      <c r="AO111" t="s">
        <v>24</v>
      </c>
      <c r="AP111" s="32">
        <f t="shared" si="59"/>
        <v>10</v>
      </c>
      <c r="AQ111" s="32" t="str">
        <f t="shared" si="59"/>
        <v>9.99999999605216-0.000198691765237482i</v>
      </c>
      <c r="AR111" s="32" t="str">
        <f t="shared" si="35"/>
        <v>9.91104042003919-25.9487696860479i</v>
      </c>
      <c r="AS111" s="32" t="str">
        <f t="shared" si="36"/>
        <v>1.59202837979969-1.59226894643047i</v>
      </c>
      <c r="AT111" t="str">
        <f t="shared" si="60"/>
        <v>31.503068795891-27.5412373242436i</v>
      </c>
      <c r="AU111" t="s">
        <v>24</v>
      </c>
    </row>
    <row r="112" spans="7:47" ht="1" customHeight="1">
      <c r="G112" s="23"/>
      <c r="H112">
        <f t="shared" si="61"/>
        <v>-1.6</v>
      </c>
      <c r="I112">
        <f t="shared" si="37"/>
        <v>2.511886431509578E-2</v>
      </c>
      <c r="J112">
        <f t="shared" si="38"/>
        <v>0.15782647919764742</v>
      </c>
      <c r="K112" s="23"/>
      <c r="L112" t="str">
        <f t="shared" si="39"/>
        <v>31.7416764120813-34.088543926744i</v>
      </c>
      <c r="M112">
        <f t="shared" si="40"/>
        <v>31.741676412081301</v>
      </c>
      <c r="N112">
        <f t="shared" si="41"/>
        <v>34.088543926744002</v>
      </c>
      <c r="O112" s="23"/>
      <c r="P112" t="s">
        <v>24</v>
      </c>
      <c r="Q112">
        <f t="shared" si="42"/>
        <v>10</v>
      </c>
      <c r="R112" t="str">
        <f t="shared" si="43"/>
        <v>9.99999999750908-0.000157826479158334i</v>
      </c>
      <c r="S112">
        <f t="shared" si="42"/>
        <v>30</v>
      </c>
      <c r="T112" t="str">
        <f t="shared" si="44"/>
        <v>-31.6803620369587i</v>
      </c>
      <c r="U112">
        <f t="shared" si="45"/>
        <v>10</v>
      </c>
      <c r="V112" t="str">
        <f t="shared" si="46"/>
        <v>-0.633607240739174i</v>
      </c>
      <c r="W112" t="s">
        <v>24</v>
      </c>
      <c r="X112" s="32">
        <f t="shared" si="33"/>
        <v>30</v>
      </c>
      <c r="Y112" s="32" t="str">
        <f t="shared" si="33"/>
        <v>-31.6803620369587i</v>
      </c>
      <c r="Z112" s="31" t="str">
        <f t="shared" si="47"/>
        <v>0.688098421443431+0.688098421443431i</v>
      </c>
      <c r="AA112" s="31" t="str">
        <f t="shared" si="48"/>
        <v>0.574473722669088+0.791442181949901i</v>
      </c>
      <c r="AB112" s="31" t="str">
        <f t="shared" si="49"/>
        <v>0.962656145808954+0.472300248143158i</v>
      </c>
      <c r="AC112" s="31" t="str">
        <f t="shared" si="50"/>
        <v>0.969069675392134-0.512925758974023i</v>
      </c>
      <c r="AD112" s="31" t="str">
        <f t="shared" si="51"/>
        <v>0.969069675392134-0.512925758974023i</v>
      </c>
      <c r="AE112" t="str">
        <f t="shared" si="52"/>
        <v>9.94357570522949-32.3063254074329i</v>
      </c>
      <c r="AF112" t="s">
        <v>24</v>
      </c>
      <c r="AG112" s="32">
        <f t="shared" si="34"/>
        <v>10</v>
      </c>
      <c r="AH112" s="32" t="str">
        <f t="shared" si="34"/>
        <v>-0.633607240739174i</v>
      </c>
      <c r="AI112" s="31" t="str">
        <f t="shared" si="53"/>
        <v>2.80915004225163+2.80915004225163i</v>
      </c>
      <c r="AJ112" s="31" t="str">
        <f t="shared" si="54"/>
        <v>-7.8150980164498+2.71787695471876i</v>
      </c>
      <c r="AK112" s="31" t="str">
        <f t="shared" si="55"/>
        <v>-7.87205505626631+2.6982121753416i</v>
      </c>
      <c r="AL112" s="31" t="str">
        <f t="shared" si="56"/>
        <v>1.00572105541867+0.00450588130591773i</v>
      </c>
      <c r="AM112" s="31" t="str">
        <f t="shared" si="57"/>
        <v>1.00572105541867+0.00450588130591773i</v>
      </c>
      <c r="AN112" t="str">
        <f t="shared" si="58"/>
        <v>1.79810070934277-1.78206069283191i</v>
      </c>
      <c r="AO112" t="s">
        <v>24</v>
      </c>
      <c r="AP112" s="32">
        <f t="shared" si="59"/>
        <v>10</v>
      </c>
      <c r="AQ112" s="32" t="str">
        <f t="shared" si="59"/>
        <v>9.99999999750908-0.000157826479158334i</v>
      </c>
      <c r="AR112" s="32" t="str">
        <f t="shared" si="35"/>
        <v>9.94357570522949-32.3063254074329i</v>
      </c>
      <c r="AS112" s="32" t="str">
        <f t="shared" si="36"/>
        <v>1.79810070934277-1.78206069283191i</v>
      </c>
      <c r="AT112" t="str">
        <f t="shared" si="60"/>
        <v>31.7416764120813-34.088543926744i</v>
      </c>
      <c r="AU112" t="s">
        <v>24</v>
      </c>
    </row>
    <row r="113" spans="7:47" ht="1" customHeight="1">
      <c r="G113" s="23"/>
      <c r="H113">
        <f t="shared" si="61"/>
        <v>-1.7</v>
      </c>
      <c r="I113">
        <f t="shared" si="37"/>
        <v>1.9952623149688792E-2</v>
      </c>
      <c r="J113">
        <f t="shared" si="38"/>
        <v>0.12536602861381591</v>
      </c>
      <c r="K113" s="23"/>
      <c r="L113" t="str">
        <f t="shared" si="39"/>
        <v>31.9946361140207-42.3611486496677i</v>
      </c>
      <c r="M113">
        <f t="shared" si="40"/>
        <v>31.9946361140207</v>
      </c>
      <c r="N113">
        <f t="shared" si="41"/>
        <v>42.361148649667697</v>
      </c>
      <c r="O113" s="23"/>
      <c r="P113" t="s">
        <v>24</v>
      </c>
      <c r="Q113">
        <f t="shared" si="42"/>
        <v>10</v>
      </c>
      <c r="R113" t="str">
        <f t="shared" si="43"/>
        <v>9.99999999842833-0.000125366028594113i</v>
      </c>
      <c r="S113">
        <f t="shared" si="42"/>
        <v>30</v>
      </c>
      <c r="T113" t="str">
        <f t="shared" si="44"/>
        <v>-39.8832128231665i</v>
      </c>
      <c r="U113">
        <f t="shared" si="45"/>
        <v>10</v>
      </c>
      <c r="V113" t="str">
        <f t="shared" si="46"/>
        <v>-0.79766425646333i</v>
      </c>
      <c r="W113" t="s">
        <v>24</v>
      </c>
      <c r="X113" s="32">
        <f t="shared" si="33"/>
        <v>30</v>
      </c>
      <c r="Y113" s="32" t="str">
        <f t="shared" si="33"/>
        <v>-39.8832128231665i</v>
      </c>
      <c r="Z113" s="31" t="str">
        <f t="shared" si="47"/>
        <v>0.613268363639808+0.613268363639808i</v>
      </c>
      <c r="AA113" s="31" t="str">
        <f t="shared" si="48"/>
        <v>0.533546112201378+0.687208585806509i</v>
      </c>
      <c r="AB113" s="31" t="str">
        <f t="shared" si="49"/>
        <v>0.976432977623681+0.375507052333274i</v>
      </c>
      <c r="AC113" s="31" t="str">
        <f t="shared" si="50"/>
        <v>1.02919250129514-0.621807306655449i</v>
      </c>
      <c r="AD113" s="31" t="str">
        <f t="shared" si="51"/>
        <v>1.02919250129514-0.621807306655449i</v>
      </c>
      <c r="AE113" t="str">
        <f t="shared" si="52"/>
        <v>9.96428037364799-40.3819903121631i</v>
      </c>
      <c r="AF113" t="s">
        <v>24</v>
      </c>
      <c r="AG113" s="32">
        <f t="shared" si="34"/>
        <v>10</v>
      </c>
      <c r="AH113" s="32" t="str">
        <f t="shared" si="34"/>
        <v>-0.79766425646333i</v>
      </c>
      <c r="AI113" s="31" t="str">
        <f t="shared" si="53"/>
        <v>2.50365761051522+2.50365761051522i</v>
      </c>
      <c r="AJ113" s="31" t="str">
        <f t="shared" si="54"/>
        <v>-4.87834480575176+3.66521394163952i</v>
      </c>
      <c r="AK113" s="31" t="str">
        <f t="shared" si="55"/>
        <v>-4.94404517393576+3.61650769059061i</v>
      </c>
      <c r="AL113" s="31" t="str">
        <f t="shared" si="56"/>
        <v>1.00381365658687+0.0128494644875912i</v>
      </c>
      <c r="AM113" s="31" t="str">
        <f t="shared" si="57"/>
        <v>1.00381365658687+0.0128494644875912i</v>
      </c>
      <c r="AN113" t="str">
        <f t="shared" si="58"/>
        <v>2.03035574194437-1.97903297147598i</v>
      </c>
      <c r="AO113" t="s">
        <v>24</v>
      </c>
      <c r="AP113" s="32">
        <f t="shared" si="59"/>
        <v>10</v>
      </c>
      <c r="AQ113" s="32" t="str">
        <f t="shared" si="59"/>
        <v>9.99999999842833-0.000125366028594113i</v>
      </c>
      <c r="AR113" s="32" t="str">
        <f t="shared" si="35"/>
        <v>9.96428037364799-40.3819903121631i</v>
      </c>
      <c r="AS113" s="32" t="str">
        <f t="shared" si="36"/>
        <v>2.03035574194437-1.97903297147598i</v>
      </c>
      <c r="AT113" t="str">
        <f t="shared" si="60"/>
        <v>31.9946361140207-42.3611486496677i</v>
      </c>
      <c r="AU113" t="s">
        <v>24</v>
      </c>
    </row>
    <row r="114" spans="7:47" ht="18" customHeight="1">
      <c r="G114" s="23"/>
      <c r="H114">
        <f t="shared" si="61"/>
        <v>-1.8</v>
      </c>
      <c r="I114">
        <f t="shared" si="37"/>
        <v>1.5848931924611124E-2</v>
      </c>
      <c r="J114">
        <f t="shared" si="38"/>
        <v>9.9581776203206102E-2</v>
      </c>
      <c r="K114" s="23"/>
      <c r="L114" t="str">
        <f t="shared" si="39"/>
        <v>32.2546720708874-52.7847610702382i</v>
      </c>
      <c r="M114">
        <f t="shared" si="40"/>
        <v>32.254672070887402</v>
      </c>
      <c r="N114">
        <f t="shared" si="41"/>
        <v>52.784761070238197</v>
      </c>
      <c r="O114" s="23"/>
      <c r="P114" t="s">
        <v>24</v>
      </c>
      <c r="Q114">
        <f t="shared" si="42"/>
        <v>10</v>
      </c>
      <c r="R114" t="str">
        <f t="shared" si="43"/>
        <v>9.99999999900835-0.000099581776193331i</v>
      </c>
      <c r="S114">
        <f t="shared" si="42"/>
        <v>30</v>
      </c>
      <c r="T114" t="str">
        <f t="shared" si="44"/>
        <v>-50.2099901270793i</v>
      </c>
      <c r="U114">
        <f t="shared" si="45"/>
        <v>10</v>
      </c>
      <c r="V114" t="str">
        <f t="shared" si="46"/>
        <v>-1.00419980254159i</v>
      </c>
      <c r="W114" t="s">
        <v>24</v>
      </c>
      <c r="X114" s="32">
        <f t="shared" si="33"/>
        <v>30</v>
      </c>
      <c r="Y114" s="32" t="str">
        <f t="shared" si="33"/>
        <v>-50.2099901270793i</v>
      </c>
      <c r="Z114" s="31" t="str">
        <f t="shared" si="47"/>
        <v>0.546576004421726+0.546576004421726i</v>
      </c>
      <c r="AA114" s="31" t="str">
        <f t="shared" si="48"/>
        <v>0.490544276767359+0.599356033532368i</v>
      </c>
      <c r="AB114" s="31" t="str">
        <f t="shared" si="49"/>
        <v>0.985128365527811+0.298449097887628i</v>
      </c>
      <c r="AC114" s="31" t="str">
        <f t="shared" si="50"/>
        <v>1.10379899871864-0.740237954042188i</v>
      </c>
      <c r="AD114" s="31" t="str">
        <f t="shared" si="51"/>
        <v>1.10379899871864-0.740237954042188i</v>
      </c>
      <c r="AE114" t="str">
        <f t="shared" si="52"/>
        <v>9.97741508231131-50.6069678647476i</v>
      </c>
      <c r="AF114" t="s">
        <v>24</v>
      </c>
      <c r="AG114" s="32">
        <f t="shared" si="34"/>
        <v>10</v>
      </c>
      <c r="AH114" s="32" t="str">
        <f t="shared" si="34"/>
        <v>-1.00419980254159i</v>
      </c>
      <c r="AI114" s="31" t="str">
        <f t="shared" si="53"/>
        <v>2.23138719413738+2.23138719413738i</v>
      </c>
      <c r="AJ114" s="31" t="str">
        <f t="shared" si="54"/>
        <v>-2.82413978251939+3.71921771028114i</v>
      </c>
      <c r="AK114" s="31" t="str">
        <f t="shared" si="55"/>
        <v>-2.89002599538657+3.6344277567824i</v>
      </c>
      <c r="AL114" s="31" t="str">
        <f t="shared" si="56"/>
        <v>0.994071974899218+0.0222164419570441i</v>
      </c>
      <c r="AM114" s="31" t="str">
        <f t="shared" si="57"/>
        <v>0.994071974899218+0.0222164419570441i</v>
      </c>
      <c r="AN114" t="str">
        <f t="shared" si="58"/>
        <v>2.27725698956775-2.17769362371437i</v>
      </c>
      <c r="AO114" t="s">
        <v>24</v>
      </c>
      <c r="AP114" s="32">
        <f t="shared" si="59"/>
        <v>10</v>
      </c>
      <c r="AQ114" s="32" t="str">
        <f t="shared" si="59"/>
        <v>9.99999999900835-0.000099581776193331i</v>
      </c>
      <c r="AR114" s="32" t="str">
        <f t="shared" si="35"/>
        <v>9.97741508231131-50.6069678647476i</v>
      </c>
      <c r="AS114" s="32" t="str">
        <f t="shared" si="36"/>
        <v>2.27725698956775-2.17769362371437i</v>
      </c>
      <c r="AT114" t="str">
        <f t="shared" si="60"/>
        <v>32.2546720708874-52.7847610702382i</v>
      </c>
      <c r="AU114" t="s">
        <v>24</v>
      </c>
    </row>
    <row r="115" spans="7:47" ht="18" customHeight="1">
      <c r="G115" s="23"/>
      <c r="H115">
        <f t="shared" si="61"/>
        <v>-1.9</v>
      </c>
      <c r="I115">
        <f t="shared" si="37"/>
        <v>1.2589254117941664E-2</v>
      </c>
      <c r="J115">
        <f t="shared" si="38"/>
        <v>7.9100616502201168E-2</v>
      </c>
      <c r="K115" s="23"/>
      <c r="L115" t="str">
        <f t="shared" si="39"/>
        <v>32.5047350655959-65.9091476441674i</v>
      </c>
      <c r="M115">
        <f t="shared" si="40"/>
        <v>32.504735065595902</v>
      </c>
      <c r="N115">
        <f t="shared" si="41"/>
        <v>65.909147644167405</v>
      </c>
      <c r="O115" s="23"/>
      <c r="P115" t="s">
        <v>24</v>
      </c>
      <c r="Q115">
        <f t="shared" si="42"/>
        <v>10</v>
      </c>
      <c r="R115" t="str">
        <f t="shared" si="43"/>
        <v>9.99999999937431-0.000079100616497252i</v>
      </c>
      <c r="S115">
        <f t="shared" si="42"/>
        <v>30</v>
      </c>
      <c r="T115" t="str">
        <f t="shared" si="44"/>
        <v>-63.2106324969144i</v>
      </c>
      <c r="U115">
        <f t="shared" si="45"/>
        <v>10</v>
      </c>
      <c r="V115" t="str">
        <f t="shared" si="46"/>
        <v>-1.26421264993829i</v>
      </c>
      <c r="W115" t="s">
        <v>24</v>
      </c>
      <c r="X115" s="32">
        <f t="shared" si="33"/>
        <v>30</v>
      </c>
      <c r="Y115" s="32" t="str">
        <f t="shared" si="33"/>
        <v>-63.2106324969144i</v>
      </c>
      <c r="Z115" s="31" t="str">
        <f t="shared" si="47"/>
        <v>0.487136376702257+0.487136376702257i</v>
      </c>
      <c r="AA115" s="31" t="str">
        <f t="shared" si="48"/>
        <v>0.447699599310227+0.524744509954436i</v>
      </c>
      <c r="AB115" s="31" t="str">
        <f t="shared" si="49"/>
        <v>0.990615897036837+0.237153378569399i</v>
      </c>
      <c r="AC115" s="31" t="str">
        <f t="shared" si="50"/>
        <v>1.19368041825288-0.86938623163522i</v>
      </c>
      <c r="AD115" s="31" t="str">
        <f t="shared" si="51"/>
        <v>1.19368041825288-0.86938623163522i</v>
      </c>
      <c r="AE115" t="str">
        <f t="shared" si="52"/>
        <v>9.98573096141016-63.52635776826i</v>
      </c>
      <c r="AF115" t="s">
        <v>24</v>
      </c>
      <c r="AG115" s="32">
        <f t="shared" si="34"/>
        <v>10</v>
      </c>
      <c r="AH115" s="32" t="str">
        <f t="shared" si="34"/>
        <v>-1.26421264993829i</v>
      </c>
      <c r="AI115" s="31" t="str">
        <f t="shared" si="53"/>
        <v>1.98872593011457+1.98872593011457i</v>
      </c>
      <c r="AJ115" s="31" t="str">
        <f t="shared" si="54"/>
        <v>-1.45490880118484+3.40123561338366i</v>
      </c>
      <c r="AK115" s="31" t="str">
        <f t="shared" si="55"/>
        <v>-1.51045998480933+3.27614612673098i</v>
      </c>
      <c r="AL115" s="31" t="str">
        <f t="shared" si="56"/>
        <v>0.974816748408811+0.0271050078519107i</v>
      </c>
      <c r="AM115" s="31" t="str">
        <f t="shared" si="57"/>
        <v>0.974816748408811+0.0271050078519107i</v>
      </c>
      <c r="AN115" t="str">
        <f t="shared" si="58"/>
        <v>2.51900410481147-2.38271077529095i</v>
      </c>
      <c r="AO115" t="s">
        <v>24</v>
      </c>
      <c r="AP115" s="32">
        <f t="shared" si="59"/>
        <v>10</v>
      </c>
      <c r="AQ115" s="32" t="str">
        <f t="shared" si="59"/>
        <v>9.99999999937431-0.000079100616497252i</v>
      </c>
      <c r="AR115" s="32" t="str">
        <f t="shared" si="35"/>
        <v>9.98573096141016-63.52635776826i</v>
      </c>
      <c r="AS115" s="32" t="str">
        <f t="shared" si="36"/>
        <v>2.51900410481147-2.38271077529095i</v>
      </c>
      <c r="AT115" t="str">
        <f t="shared" si="60"/>
        <v>32.5047350655959-65.9091476441674i</v>
      </c>
      <c r="AU115" t="s">
        <v>24</v>
      </c>
    </row>
    <row r="116" spans="7:47" ht="18" customHeight="1">
      <c r="G116" s="23"/>
      <c r="H116">
        <f t="shared" si="61"/>
        <v>-2</v>
      </c>
      <c r="I116">
        <f t="shared" si="37"/>
        <v>0.01</v>
      </c>
      <c r="J116">
        <f t="shared" si="38"/>
        <v>6.2831853071795868E-2</v>
      </c>
      <c r="K116" s="23"/>
      <c r="L116" t="str">
        <f t="shared" si="39"/>
        <v>32.7259806546429-82.4421997172929i</v>
      </c>
      <c r="M116">
        <f t="shared" si="40"/>
        <v>32.725980654642903</v>
      </c>
      <c r="N116">
        <f t="shared" si="41"/>
        <v>82.442199717292894</v>
      </c>
      <c r="O116" s="23"/>
      <c r="P116" t="s">
        <v>24</v>
      </c>
      <c r="Q116">
        <f t="shared" si="42"/>
        <v>10</v>
      </c>
      <c r="R116" t="str">
        <f t="shared" si="43"/>
        <v>9.99999999960522-0.0000628318530693154i</v>
      </c>
      <c r="S116">
        <f t="shared" si="42"/>
        <v>30</v>
      </c>
      <c r="T116" t="str">
        <f t="shared" si="44"/>
        <v>-79.5774715459477i</v>
      </c>
      <c r="U116">
        <f t="shared" si="45"/>
        <v>10</v>
      </c>
      <c r="V116" t="str">
        <f t="shared" si="46"/>
        <v>-1.59154943091895i</v>
      </c>
      <c r="W116" t="s">
        <v>24</v>
      </c>
      <c r="X116" s="32">
        <f t="shared" si="33"/>
        <v>30</v>
      </c>
      <c r="Y116" s="32" t="str">
        <f t="shared" si="33"/>
        <v>-79.5774715459477i</v>
      </c>
      <c r="Z116" s="31" t="str">
        <f t="shared" si="47"/>
        <v>0.434160752734961+0.43416075273496i</v>
      </c>
      <c r="AA116" s="31" t="str">
        <f t="shared" si="48"/>
        <v>0.406372068250729+0.460921086781364i</v>
      </c>
      <c r="AB116" s="31" t="str">
        <f t="shared" si="49"/>
        <v>0.994078738314393+0.188421146249763i</v>
      </c>
      <c r="AC116" s="31" t="str">
        <f t="shared" si="50"/>
        <v>1.29986931331869-1.01068961773579i</v>
      </c>
      <c r="AD116" s="31" t="str">
        <f t="shared" si="51"/>
        <v>1.29986931331869-1.01068961773579i</v>
      </c>
      <c r="AE116" t="str">
        <f t="shared" si="52"/>
        <v>9.99098929697949-79.8284592688066i</v>
      </c>
      <c r="AF116" t="s">
        <v>24</v>
      </c>
      <c r="AG116" s="32">
        <f t="shared" si="34"/>
        <v>10</v>
      </c>
      <c r="AH116" s="32" t="str">
        <f t="shared" si="34"/>
        <v>-1.59154943091895i</v>
      </c>
      <c r="AI116" s="31" t="str">
        <f t="shared" si="53"/>
        <v>1.77245385090552+1.77245385090552i</v>
      </c>
      <c r="AJ116" s="31" t="str">
        <f t="shared" si="54"/>
        <v>-0.572375018905033+2.96624497206507i</v>
      </c>
      <c r="AK116" s="31" t="str">
        <f t="shared" si="55"/>
        <v>-0.606408001993938+2.79977262236008i</v>
      </c>
      <c r="AL116" s="31" t="str">
        <f t="shared" si="56"/>
        <v>0.948026892141073+0.0215023008156363i</v>
      </c>
      <c r="AM116" s="31" t="str">
        <f t="shared" si="57"/>
        <v>0.948026892141073+0.0215023008156363i</v>
      </c>
      <c r="AN116" t="str">
        <f t="shared" si="58"/>
        <v>2.73499135805819-2.61367761663326i</v>
      </c>
      <c r="AO116" t="s">
        <v>24</v>
      </c>
      <c r="AP116" s="32">
        <f t="shared" si="59"/>
        <v>10</v>
      </c>
      <c r="AQ116" s="32" t="str">
        <f t="shared" si="59"/>
        <v>9.99999999960522-0.0000628318530693154i</v>
      </c>
      <c r="AR116" s="32" t="str">
        <f t="shared" si="35"/>
        <v>9.99098929697949-79.8284592688066i</v>
      </c>
      <c r="AS116" s="32" t="str">
        <f t="shared" si="36"/>
        <v>2.73499135805819-2.61367761663326i</v>
      </c>
      <c r="AT116" t="str">
        <f t="shared" si="60"/>
        <v>32.7259806546429-82.4421997172929i</v>
      </c>
      <c r="AU116" t="s">
        <v>24</v>
      </c>
    </row>
  </sheetData>
  <phoneticPr fontId="1"/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E89BF-683E-4284-B9AB-E17379781648}">
  <sheetPr codeName="Sheet6"/>
  <dimension ref="G26:AN116"/>
  <sheetViews>
    <sheetView zoomScaleNormal="100" workbookViewId="0"/>
  </sheetViews>
  <sheetFormatPr defaultRowHeight="18"/>
  <cols>
    <col min="1" max="6" width="9" customWidth="1"/>
    <col min="7" max="7" width="3.33203125" customWidth="1"/>
    <col min="8" max="10" width="9" customWidth="1"/>
    <col min="11" max="11" width="3.33203125" customWidth="1"/>
    <col min="12" max="14" width="9" customWidth="1"/>
    <col min="15" max="16" width="3.33203125" customWidth="1"/>
    <col min="17" max="21" width="9" customWidth="1"/>
    <col min="22" max="22" width="3.33203125" customWidth="1"/>
    <col min="23" max="30" width="9" customWidth="1"/>
    <col min="31" max="31" width="3.33203125" customWidth="1"/>
    <col min="32" max="35" width="9" customWidth="1"/>
    <col min="36" max="36" width="3.33203125" customWidth="1"/>
    <col min="37" max="39" width="9" customWidth="1"/>
    <col min="40" max="40" width="3.33203125" customWidth="1"/>
    <col min="41" max="41" width="8.58203125" customWidth="1"/>
  </cols>
  <sheetData>
    <row r="26" spans="7:40"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</row>
    <row r="27" spans="7:40" ht="20.149999999999999" customHeight="1">
      <c r="G27" s="23"/>
      <c r="H27" t="s">
        <v>59</v>
      </c>
      <c r="K27" s="7"/>
      <c r="L27" t="s">
        <v>60</v>
      </c>
      <c r="M27" s="2"/>
      <c r="N27" s="2"/>
      <c r="O27" s="23"/>
      <c r="P27" t="s">
        <v>24</v>
      </c>
      <c r="Q27" s="8" t="s">
        <v>40</v>
      </c>
      <c r="R27" s="8" t="s">
        <v>72</v>
      </c>
      <c r="S27" s="8" t="s">
        <v>75</v>
      </c>
      <c r="T27" s="8" t="s">
        <v>76</v>
      </c>
      <c r="U27" s="8" t="s">
        <v>102</v>
      </c>
      <c r="V27" s="37"/>
      <c r="W27" s="8" t="s">
        <v>75</v>
      </c>
      <c r="X27" s="8" t="s">
        <v>76</v>
      </c>
      <c r="Y27" s="8"/>
      <c r="Z27" s="8"/>
      <c r="AA27" s="8"/>
      <c r="AB27" s="8"/>
      <c r="AC27" s="8"/>
      <c r="AD27" s="8"/>
      <c r="AE27" s="37"/>
      <c r="AF27" s="8" t="s">
        <v>40</v>
      </c>
      <c r="AG27" s="8" t="s">
        <v>72</v>
      </c>
      <c r="AH27" s="8" t="s">
        <v>29</v>
      </c>
      <c r="AI27" s="8" t="s">
        <v>73</v>
      </c>
      <c r="AJ27" s="37"/>
      <c r="AK27" s="8" t="s">
        <v>73</v>
      </c>
      <c r="AL27" s="8" t="s">
        <v>102</v>
      </c>
      <c r="AM27" s="8" t="s">
        <v>103</v>
      </c>
    </row>
    <row r="28" spans="7:40" ht="20.149999999999999" customHeight="1">
      <c r="G28" s="23"/>
      <c r="H28" t="s">
        <v>1</v>
      </c>
      <c r="K28" s="24"/>
      <c r="O28" s="23"/>
      <c r="P28" t="s">
        <v>24</v>
      </c>
      <c r="Q28" s="9" t="s">
        <v>5</v>
      </c>
      <c r="R28" s="9" t="s">
        <v>19</v>
      </c>
      <c r="S28" s="9" t="s">
        <v>5</v>
      </c>
      <c r="T28" s="9" t="s">
        <v>6</v>
      </c>
      <c r="U28" s="9" t="s">
        <v>5</v>
      </c>
      <c r="W28" s="10" t="s">
        <v>46</v>
      </c>
      <c r="X28" s="11" t="s">
        <v>47</v>
      </c>
      <c r="Y28" s="26" t="s">
        <v>21</v>
      </c>
      <c r="Z28" s="27"/>
      <c r="AA28" s="27"/>
      <c r="AB28" s="27"/>
      <c r="AC28" s="27"/>
      <c r="AD28" s="28" t="s">
        <v>68</v>
      </c>
      <c r="AF28" s="25" t="s">
        <v>41</v>
      </c>
      <c r="AG28" s="11" t="s">
        <v>42</v>
      </c>
      <c r="AH28" s="11" t="s">
        <v>43</v>
      </c>
      <c r="AI28" s="12" t="s">
        <v>39</v>
      </c>
      <c r="AK28" s="25" t="s">
        <v>41</v>
      </c>
      <c r="AL28" s="11" t="s">
        <v>42</v>
      </c>
      <c r="AM28" s="28" t="s">
        <v>20</v>
      </c>
    </row>
    <row r="29" spans="7:40" ht="20.149999999999999" customHeight="1">
      <c r="G29" s="23"/>
      <c r="K29" s="24"/>
      <c r="O29" s="23"/>
      <c r="Q29" s="13"/>
      <c r="R29" s="13"/>
      <c r="S29" s="13"/>
      <c r="T29" s="13"/>
      <c r="U29" s="13"/>
      <c r="W29" s="16" t="s">
        <v>48</v>
      </c>
      <c r="X29" s="16" t="s">
        <v>49</v>
      </c>
      <c r="Y29" s="40"/>
      <c r="Z29" s="41"/>
      <c r="AA29" s="41"/>
      <c r="AB29" s="41"/>
      <c r="AC29" s="41"/>
      <c r="AD29" s="42"/>
      <c r="AF29" s="38"/>
      <c r="AG29" s="39"/>
      <c r="AH29" s="39"/>
      <c r="AI29" s="42"/>
      <c r="AK29" s="38"/>
      <c r="AL29" s="39"/>
      <c r="AM29" s="42"/>
    </row>
    <row r="30" spans="7:40" ht="20.149999999999999" customHeight="1">
      <c r="G30" s="23"/>
      <c r="H30" s="30">
        <v>6</v>
      </c>
      <c r="K30" s="24"/>
      <c r="O30" s="23"/>
      <c r="P30" t="s">
        <v>24</v>
      </c>
      <c r="Q30" t="s">
        <v>8</v>
      </c>
      <c r="R30" t="s">
        <v>8</v>
      </c>
      <c r="S30" t="s">
        <v>8</v>
      </c>
      <c r="T30" t="s">
        <v>11</v>
      </c>
      <c r="U30" t="s">
        <v>8</v>
      </c>
    </row>
    <row r="31" spans="7:40" ht="20.149999999999999" customHeight="1">
      <c r="G31" s="23"/>
      <c r="H31" s="30">
        <v>0.1</v>
      </c>
      <c r="K31" s="24"/>
      <c r="O31" s="23"/>
      <c r="P31" t="s">
        <v>24</v>
      </c>
      <c r="Q31" s="30">
        <v>10</v>
      </c>
      <c r="R31" s="30">
        <v>10</v>
      </c>
      <c r="S31" s="30">
        <v>30</v>
      </c>
      <c r="T31" s="30">
        <v>0.2</v>
      </c>
      <c r="U31" s="30">
        <v>1000</v>
      </c>
    </row>
    <row r="32" spans="7:40" ht="20.149999999999999" customHeight="1">
      <c r="G32" s="23"/>
      <c r="H32" s="2" t="s">
        <v>4</v>
      </c>
      <c r="I32" s="2" t="s">
        <v>0</v>
      </c>
      <c r="J32" s="2" t="s">
        <v>64</v>
      </c>
      <c r="K32" s="24"/>
      <c r="L32" s="2" t="s">
        <v>2</v>
      </c>
      <c r="M32" s="2" t="s">
        <v>50</v>
      </c>
      <c r="N32" s="34" t="s">
        <v>104</v>
      </c>
      <c r="O32" s="23"/>
      <c r="P32" t="s">
        <v>24</v>
      </c>
      <c r="R32" t="s">
        <v>11</v>
      </c>
    </row>
    <row r="33" spans="7:40" ht="20.149999999999999" customHeight="1">
      <c r="G33" s="23"/>
      <c r="K33" s="23"/>
      <c r="O33" s="23"/>
      <c r="P33" t="s">
        <v>24</v>
      </c>
      <c r="R33" s="30">
        <v>1.0000000000000001E-5</v>
      </c>
    </row>
    <row r="34" spans="7:40" ht="20.149999999999999" customHeight="1">
      <c r="G34" s="23"/>
      <c r="K34" s="23"/>
      <c r="O34" s="23"/>
      <c r="P34" t="s">
        <v>24</v>
      </c>
      <c r="AC34" s="31" t="s">
        <v>23</v>
      </c>
    </row>
    <row r="35" spans="7:40" ht="20.149999999999999" customHeight="1">
      <c r="G35" s="23"/>
      <c r="K35" s="23"/>
      <c r="O35" s="23"/>
      <c r="P35" t="s">
        <v>24</v>
      </c>
      <c r="Y35" s="33" t="s">
        <v>66</v>
      </c>
      <c r="Z35" s="31" t="s">
        <v>14</v>
      </c>
      <c r="AA35" s="31" t="s">
        <v>15</v>
      </c>
      <c r="AB35" s="31" t="s">
        <v>16</v>
      </c>
      <c r="AC35" s="31" t="s">
        <v>16</v>
      </c>
    </row>
    <row r="36" spans="7:40">
      <c r="G36" s="23"/>
      <c r="H36">
        <f>H30</f>
        <v>6</v>
      </c>
      <c r="I36">
        <f>10^H36</f>
        <v>1000000</v>
      </c>
      <c r="J36">
        <f>2*PI()*I36</f>
        <v>6283185.307179586</v>
      </c>
      <c r="K36" s="23"/>
      <c r="L36" t="str">
        <f>AM36</f>
        <v>9.90440214805171-0.0189885913043898i</v>
      </c>
      <c r="M36">
        <f>IMREAL(L36)</f>
        <v>9.9044021480517106</v>
      </c>
      <c r="N36">
        <f>-IMAGINARY(L36)</f>
        <v>1.8988591304389801E-2</v>
      </c>
      <c r="O36" s="23"/>
      <c r="P36" t="s">
        <v>24</v>
      </c>
      <c r="Q36">
        <f>Q$31</f>
        <v>10</v>
      </c>
      <c r="R36" t="str">
        <f>IMDIV( R$31, COMPLEX( 1, $J36*R$33*R$31 ) )</f>
        <v>0.0000253302317483578-0.0159154539948736i</v>
      </c>
      <c r="S36">
        <f>S$31</f>
        <v>30</v>
      </c>
      <c r="T36" t="str">
        <f>COMPLEX(0,-1/$J36/T$31)</f>
        <v>-7.95774715459477E-07i</v>
      </c>
      <c r="U36">
        <f>U$31</f>
        <v>1000</v>
      </c>
      <c r="V36" t="s">
        <v>24</v>
      </c>
      <c r="W36" s="32">
        <f t="shared" ref="W36:X67" si="0">S36</f>
        <v>30</v>
      </c>
      <c r="X36" s="32" t="str">
        <f t="shared" si="0"/>
        <v>-7.95774715459477E-07i</v>
      </c>
      <c r="Y36" s="31" t="str">
        <f>IMSQRT(IMDIV(W36,X36))</f>
        <v>4341.6075273496+4341.6075273496i</v>
      </c>
      <c r="Z36" s="31" t="e">
        <f>_xlfn.IMSINH(Y36)</f>
        <v>#NUM!</v>
      </c>
      <c r="AA36" s="31" t="e">
        <f>_xlfn.IMCOSH(Y36)</f>
        <v>#NUM!</v>
      </c>
      <c r="AB36" s="31" t="e">
        <f>IMDIV(AA36,Z36)</f>
        <v>#NUM!</v>
      </c>
      <c r="AC36" s="31">
        <f>IF(ISERROR(AB36),1,AB36)</f>
        <v>1</v>
      </c>
      <c r="AD36" t="str">
        <f>IMPRODUCT(IMSQRT(IMPRODUCT(W36,X36)),AC36)</f>
        <v>0.00345494149471335-0.00345494149471335i</v>
      </c>
      <c r="AE36" t="s">
        <v>24</v>
      </c>
      <c r="AF36" s="32">
        <f>Q36</f>
        <v>10</v>
      </c>
      <c r="AG36" s="32" t="str">
        <f>R36</f>
        <v>0.0000253302317483578-0.0159154539948736i</v>
      </c>
      <c r="AH36" s="32" t="str">
        <f>AD36</f>
        <v>0.00345494149471335-0.00345494149471335i</v>
      </c>
      <c r="AI36" t="str">
        <f>IMSUM(AF36,AG36,AH36)</f>
        <v>10.0034802717265-0.0193703954895869i</v>
      </c>
      <c r="AJ36" t="s">
        <v>24</v>
      </c>
      <c r="AK36" s="32" t="str">
        <f>AI36</f>
        <v>10.0034802717265-0.0193703954895869i</v>
      </c>
      <c r="AL36" s="32">
        <f t="shared" ref="AL36:AL99" si="1">U36</f>
        <v>1000</v>
      </c>
      <c r="AM36" t="str">
        <f>IMDIV(IMPRODUCT(AL36,AK36),IMSUM(AL36,AK36))</f>
        <v>9.90440214805171-0.0189885913043898i</v>
      </c>
      <c r="AN36" t="s">
        <v>24</v>
      </c>
    </row>
    <row r="37" spans="7:40">
      <c r="G37" s="23"/>
      <c r="H37">
        <f>ROUND(H36-H$31,1)</f>
        <v>5.9</v>
      </c>
      <c r="I37">
        <f t="shared" ref="I37:I100" si="2">10^H37</f>
        <v>794328.23472428333</v>
      </c>
      <c r="J37">
        <f t="shared" ref="J37:J100" si="3">2*PI()*I37</f>
        <v>4990911.4934975151</v>
      </c>
      <c r="K37" s="23"/>
      <c r="L37" t="str">
        <f t="shared" ref="L37:L100" si="4">AM37</f>
        <v>9.90483011933715-0.023441488511708i</v>
      </c>
      <c r="M37">
        <f t="shared" ref="M37:M100" si="5">IMREAL(L37)</f>
        <v>9.9048301193371504</v>
      </c>
      <c r="N37">
        <f t="shared" ref="N37:N100" si="6">-IMAGINARY(L37)</f>
        <v>2.3441488511707999E-2</v>
      </c>
      <c r="O37" s="23"/>
      <c r="P37" t="s">
        <v>24</v>
      </c>
      <c r="Q37">
        <f t="shared" ref="Q37:Q100" si="7">Q$31</f>
        <v>10</v>
      </c>
      <c r="R37" t="str">
        <f t="shared" ref="R37:R100" si="8">IMDIV( R$31, COMPLEX( 1, $J37*R$33*R$31 ) )</f>
        <v>0.000040145652383723-0.0200363397895879i</v>
      </c>
      <c r="S37">
        <f t="shared" ref="S37:S100" si="9">S$31</f>
        <v>30</v>
      </c>
      <c r="T37" t="str">
        <f t="shared" ref="T37:T100" si="10">COMPLEX(0,-1/$J37/T$31)</f>
        <v>-1.00182101135521E-06i</v>
      </c>
      <c r="U37">
        <f t="shared" ref="U37:U100" si="11">U$31</f>
        <v>1000</v>
      </c>
      <c r="V37" t="s">
        <v>24</v>
      </c>
      <c r="W37" s="32">
        <f t="shared" si="0"/>
        <v>30</v>
      </c>
      <c r="X37" s="32" t="str">
        <f t="shared" si="0"/>
        <v>-1.00182101135521E-06i</v>
      </c>
      <c r="Y37" s="31" t="str">
        <f t="shared" ref="Y37:Y100" si="12">IMSQRT(IMDIV(W37,X37))</f>
        <v>3869.46178175887+3869.46178175887i</v>
      </c>
      <c r="Z37" s="31" t="e">
        <f t="shared" ref="Z37:Z100" si="13">_xlfn.IMSINH(Y37)</f>
        <v>#NUM!</v>
      </c>
      <c r="AA37" s="31" t="e">
        <f t="shared" ref="AA37:AA100" si="14">_xlfn.IMCOSH(Y37)</f>
        <v>#NUM!</v>
      </c>
      <c r="AB37" s="31" t="e">
        <f t="shared" ref="AB37:AB100" si="15">IMDIV(AA37,Z37)</f>
        <v>#NUM!</v>
      </c>
      <c r="AC37" s="31">
        <f t="shared" ref="AC37:AC100" si="16">IF(ISERROR(AB37),1,AB37)</f>
        <v>1</v>
      </c>
      <c r="AD37" t="str">
        <f t="shared" ref="AD37:AD100" si="17">IMPRODUCT(IMSQRT(IMPRODUCT(W37,X37)),AC37)</f>
        <v>0.003876508115602-0.003876508115602i</v>
      </c>
      <c r="AE37" t="s">
        <v>24</v>
      </c>
      <c r="AF37" s="32">
        <f t="shared" ref="AF37:AG68" si="18">Q37</f>
        <v>10</v>
      </c>
      <c r="AG37" s="32" t="str">
        <f t="shared" si="18"/>
        <v>0.000040145652383723-0.0200363397895879i</v>
      </c>
      <c r="AH37" s="32" t="str">
        <f t="shared" ref="AH37:AH100" si="19">AD37</f>
        <v>0.003876508115602-0.003876508115602i</v>
      </c>
      <c r="AI37" t="str">
        <f t="shared" ref="AI37:AI100" si="20">IMSUM(AF37,AG37,AH37)</f>
        <v>10.003916653768-0.0239128479051899i</v>
      </c>
      <c r="AJ37" t="s">
        <v>24</v>
      </c>
      <c r="AK37" s="32" t="str">
        <f t="shared" ref="AK37:AK100" si="21">AI37</f>
        <v>10.003916653768-0.0239128479051899i</v>
      </c>
      <c r="AL37" s="32">
        <f t="shared" si="1"/>
        <v>1000</v>
      </c>
      <c r="AM37" t="str">
        <f t="shared" ref="AM37:AM100" si="22">IMDIV(IMPRODUCT(AL37,AK37),IMSUM(AL37,AK37))</f>
        <v>9.90483011933715-0.023441488511708i</v>
      </c>
      <c r="AN37" t="s">
        <v>24</v>
      </c>
    </row>
    <row r="38" spans="7:40">
      <c r="G38" s="23"/>
      <c r="H38">
        <f t="shared" ref="H38:H101" si="23">ROUND(H37-H$31,1)</f>
        <v>5.8</v>
      </c>
      <c r="I38">
        <f t="shared" si="2"/>
        <v>630957.34448019415</v>
      </c>
      <c r="J38">
        <f t="shared" si="3"/>
        <v>3964421.9162950045</v>
      </c>
      <c r="K38" s="23"/>
      <c r="L38" t="str">
        <f t="shared" si="4"/>
        <v>9.90531711275011-0.0289907394084559i</v>
      </c>
      <c r="M38">
        <f t="shared" si="5"/>
        <v>9.9053171127501098</v>
      </c>
      <c r="N38">
        <f t="shared" si="6"/>
        <v>2.8990739408455899E-2</v>
      </c>
      <c r="O38" s="23"/>
      <c r="P38" t="s">
        <v>24</v>
      </c>
      <c r="Q38">
        <f t="shared" si="7"/>
        <v>10</v>
      </c>
      <c r="R38" t="str">
        <f t="shared" si="8"/>
        <v>0.0000636264217691891-0.0252241980917203i</v>
      </c>
      <c r="S38">
        <f t="shared" si="9"/>
        <v>30</v>
      </c>
      <c r="T38" t="str">
        <f t="shared" si="10"/>
        <v>-0.0000012612179292644i</v>
      </c>
      <c r="U38">
        <f t="shared" si="11"/>
        <v>1000</v>
      </c>
      <c r="V38" t="s">
        <v>24</v>
      </c>
      <c r="W38" s="32">
        <f t="shared" si="0"/>
        <v>30</v>
      </c>
      <c r="X38" s="32" t="str">
        <f t="shared" si="0"/>
        <v>-0.0000012612179292644i</v>
      </c>
      <c r="Y38" s="31" t="str">
        <f t="shared" si="12"/>
        <v>3448.66144306527+3448.66144306527i</v>
      </c>
      <c r="Z38" s="31" t="e">
        <f t="shared" si="13"/>
        <v>#NUM!</v>
      </c>
      <c r="AA38" s="31" t="e">
        <f t="shared" si="14"/>
        <v>#NUM!</v>
      </c>
      <c r="AB38" s="31" t="e">
        <f t="shared" si="15"/>
        <v>#NUM!</v>
      </c>
      <c r="AC38" s="31">
        <f t="shared" si="16"/>
        <v>1</v>
      </c>
      <c r="AD38" t="str">
        <f t="shared" si="17"/>
        <v>0.00434951364395676-0.00434951364395676i</v>
      </c>
      <c r="AE38" t="s">
        <v>24</v>
      </c>
      <c r="AF38" s="32">
        <f t="shared" si="18"/>
        <v>10</v>
      </c>
      <c r="AG38" s="32" t="str">
        <f t="shared" si="18"/>
        <v>0.0000636264217691891-0.0252241980917203i</v>
      </c>
      <c r="AH38" s="32" t="str">
        <f t="shared" si="19"/>
        <v>0.00434951364395676-0.00434951364395676i</v>
      </c>
      <c r="AI38" t="str">
        <f t="shared" si="20"/>
        <v>10.0044131400657-0.0295737117356771i</v>
      </c>
      <c r="AJ38" t="s">
        <v>24</v>
      </c>
      <c r="AK38" s="32" t="str">
        <f t="shared" si="21"/>
        <v>10.0044131400657-0.0295737117356771i</v>
      </c>
      <c r="AL38" s="32">
        <f t="shared" si="1"/>
        <v>1000</v>
      </c>
      <c r="AM38" t="str">
        <f t="shared" si="22"/>
        <v>9.90531711275011-0.0289907394084559i</v>
      </c>
      <c r="AN38" t="s">
        <v>24</v>
      </c>
    </row>
    <row r="39" spans="7:40" ht="1" customHeight="1">
      <c r="G39" s="23"/>
      <c r="H39">
        <f t="shared" si="23"/>
        <v>5.7</v>
      </c>
      <c r="I39">
        <f t="shared" si="2"/>
        <v>501187.23362727347</v>
      </c>
      <c r="J39">
        <f t="shared" si="3"/>
        <v>3149052.2624728675</v>
      </c>
      <c r="K39" s="23"/>
      <c r="L39" t="str">
        <f t="shared" si="4"/>
        <v>9.90587430601844-0.0359132820008421i</v>
      </c>
      <c r="M39">
        <f t="shared" si="5"/>
        <v>9.9058743060184398</v>
      </c>
      <c r="N39">
        <f t="shared" si="6"/>
        <v>3.5913282000842102E-2</v>
      </c>
      <c r="O39" s="23"/>
      <c r="P39" t="s">
        <v>24</v>
      </c>
      <c r="Q39">
        <f t="shared" si="7"/>
        <v>10</v>
      </c>
      <c r="R39" t="str">
        <f t="shared" si="8"/>
        <v>0.000100840707447373-0.0317552657936515i</v>
      </c>
      <c r="S39">
        <f t="shared" si="9"/>
        <v>30</v>
      </c>
      <c r="T39" t="str">
        <f t="shared" si="10"/>
        <v>-1.58777930096137E-06i</v>
      </c>
      <c r="U39">
        <f t="shared" si="11"/>
        <v>1000</v>
      </c>
      <c r="V39" t="s">
        <v>24</v>
      </c>
      <c r="W39" s="32">
        <f t="shared" si="0"/>
        <v>30</v>
      </c>
      <c r="X39" s="32" t="str">
        <f t="shared" si="0"/>
        <v>-1.58777930096137E-06i</v>
      </c>
      <c r="Y39" s="31" t="str">
        <f t="shared" si="12"/>
        <v>3073.6227464376+3073.6227464376i</v>
      </c>
      <c r="Z39" s="31" t="e">
        <f t="shared" si="13"/>
        <v>#NUM!</v>
      </c>
      <c r="AA39" s="31" t="e">
        <f t="shared" si="14"/>
        <v>#NUM!</v>
      </c>
      <c r="AB39" s="31" t="e">
        <f t="shared" si="15"/>
        <v>#NUM!</v>
      </c>
      <c r="AC39" s="31">
        <f t="shared" si="16"/>
        <v>1</v>
      </c>
      <c r="AD39" t="str">
        <f t="shared" si="17"/>
        <v>0.00488023457575766-0.00488023457575766i</v>
      </c>
      <c r="AE39" t="s">
        <v>24</v>
      </c>
      <c r="AF39" s="32">
        <f t="shared" si="18"/>
        <v>10</v>
      </c>
      <c r="AG39" s="32" t="str">
        <f t="shared" si="18"/>
        <v>0.000100840707447373-0.0317552657936515i</v>
      </c>
      <c r="AH39" s="32" t="str">
        <f t="shared" si="19"/>
        <v>0.00488023457575766-0.00488023457575766i</v>
      </c>
      <c r="AI39" t="str">
        <f t="shared" si="20"/>
        <v>10.0049810752832-0.0366355003694092i</v>
      </c>
      <c r="AJ39" t="s">
        <v>24</v>
      </c>
      <c r="AK39" s="32" t="str">
        <f t="shared" si="21"/>
        <v>10.0049810752832-0.0366355003694092i</v>
      </c>
      <c r="AL39" s="32">
        <f t="shared" si="1"/>
        <v>1000</v>
      </c>
      <c r="AM39" t="str">
        <f t="shared" si="22"/>
        <v>9.90587430601844-0.0359132820008421i</v>
      </c>
      <c r="AN39" t="s">
        <v>24</v>
      </c>
    </row>
    <row r="40" spans="7:40" ht="1" customHeight="1">
      <c r="G40" s="23"/>
      <c r="H40">
        <f t="shared" si="23"/>
        <v>5.6</v>
      </c>
      <c r="I40">
        <f t="shared" si="2"/>
        <v>398107.17055349716</v>
      </c>
      <c r="J40">
        <f t="shared" si="3"/>
        <v>2501381.124704571</v>
      </c>
      <c r="K40" s="23"/>
      <c r="L40" t="str">
        <f t="shared" si="4"/>
        <v>9.90651656514415-0.0445568877677337i</v>
      </c>
      <c r="M40">
        <f t="shared" si="5"/>
        <v>9.90651656514415</v>
      </c>
      <c r="N40">
        <f t="shared" si="6"/>
        <v>4.4556887767733699E-2</v>
      </c>
      <c r="O40" s="23"/>
      <c r="P40" t="s">
        <v>24</v>
      </c>
      <c r="Q40">
        <f t="shared" si="7"/>
        <v>10</v>
      </c>
      <c r="R40" t="str">
        <f t="shared" si="8"/>
        <v>0.000159820808116505-0.0399772752757656i</v>
      </c>
      <c r="S40">
        <f t="shared" si="9"/>
        <v>30</v>
      </c>
      <c r="T40" t="str">
        <f t="shared" si="10"/>
        <v>-1.99889571030106E-06i</v>
      </c>
      <c r="U40">
        <f t="shared" si="11"/>
        <v>1000</v>
      </c>
      <c r="V40" t="s">
        <v>24</v>
      </c>
      <c r="W40" s="32">
        <f t="shared" si="0"/>
        <v>30</v>
      </c>
      <c r="X40" s="32" t="str">
        <f t="shared" si="0"/>
        <v>-1.99889571030106E-06i</v>
      </c>
      <c r="Y40" s="31" t="str">
        <f t="shared" si="12"/>
        <v>2739.36915623172+2739.36915623172i</v>
      </c>
      <c r="Z40" s="31" t="e">
        <f t="shared" si="13"/>
        <v>#NUM!</v>
      </c>
      <c r="AA40" s="31" t="e">
        <f t="shared" si="14"/>
        <v>#NUM!</v>
      </c>
      <c r="AB40" s="31" t="e">
        <f t="shared" si="15"/>
        <v>#NUM!</v>
      </c>
      <c r="AC40" s="31">
        <f t="shared" si="16"/>
        <v>1</v>
      </c>
      <c r="AD40" t="str">
        <f t="shared" si="17"/>
        <v>0.00547571325532263-0.00547571325532263i</v>
      </c>
      <c r="AE40" t="s">
        <v>24</v>
      </c>
      <c r="AF40" s="32">
        <f t="shared" si="18"/>
        <v>10</v>
      </c>
      <c r="AG40" s="32" t="str">
        <f t="shared" si="18"/>
        <v>0.000159820808116505-0.0399772752757656i</v>
      </c>
      <c r="AH40" s="32" t="str">
        <f t="shared" si="19"/>
        <v>0.00547571325532263-0.00547571325532263i</v>
      </c>
      <c r="AI40" t="str">
        <f t="shared" si="20"/>
        <v>10.0056355340634-0.0454529885310882i</v>
      </c>
      <c r="AJ40" t="s">
        <v>24</v>
      </c>
      <c r="AK40" s="32" t="str">
        <f t="shared" si="21"/>
        <v>10.0056355340634-0.0454529885310882i</v>
      </c>
      <c r="AL40" s="32">
        <f t="shared" si="1"/>
        <v>1000</v>
      </c>
      <c r="AM40" t="str">
        <f t="shared" si="22"/>
        <v>9.90651656514415-0.0445568877677337i</v>
      </c>
      <c r="AN40" t="s">
        <v>24</v>
      </c>
    </row>
    <row r="41" spans="7:40" ht="1" customHeight="1">
      <c r="G41" s="23"/>
      <c r="H41">
        <f t="shared" si="23"/>
        <v>5.5</v>
      </c>
      <c r="I41">
        <f t="shared" si="2"/>
        <v>316227.7660168382</v>
      </c>
      <c r="J41">
        <f t="shared" si="3"/>
        <v>1986917.6531592219</v>
      </c>
      <c r="K41" s="23"/>
      <c r="L41" t="str">
        <f t="shared" si="4"/>
        <v>9.90726425328489-0.0553583698392368i</v>
      </c>
      <c r="M41">
        <f t="shared" si="5"/>
        <v>9.9072642532848896</v>
      </c>
      <c r="N41">
        <f t="shared" si="6"/>
        <v>5.5358369839236803E-2</v>
      </c>
      <c r="O41" s="23"/>
      <c r="P41" t="s">
        <v>24</v>
      </c>
      <c r="Q41">
        <f t="shared" si="7"/>
        <v>10</v>
      </c>
      <c r="R41" t="str">
        <f t="shared" si="8"/>
        <v>0.000253296543029456-0.0503279372829431i</v>
      </c>
      <c r="S41">
        <f t="shared" si="9"/>
        <v>30</v>
      </c>
      <c r="T41" t="str">
        <f t="shared" si="10"/>
        <v>-2.51646060522435E-06i</v>
      </c>
      <c r="U41">
        <f t="shared" si="11"/>
        <v>1000</v>
      </c>
      <c r="V41" t="s">
        <v>24</v>
      </c>
      <c r="W41" s="32">
        <f t="shared" si="0"/>
        <v>30</v>
      </c>
      <c r="X41" s="32" t="str">
        <f t="shared" si="0"/>
        <v>-2.51646060522435E-06i</v>
      </c>
      <c r="Y41" s="31" t="str">
        <f t="shared" si="12"/>
        <v>2441.46533038617+2441.46533038617i</v>
      </c>
      <c r="Z41" s="31" t="e">
        <f t="shared" si="13"/>
        <v>#NUM!</v>
      </c>
      <c r="AA41" s="31" t="e">
        <f t="shared" si="14"/>
        <v>#NUM!</v>
      </c>
      <c r="AB41" s="31" t="e">
        <f t="shared" si="15"/>
        <v>#NUM!</v>
      </c>
      <c r="AC41" s="31">
        <f t="shared" si="16"/>
        <v>1</v>
      </c>
      <c r="AD41" t="str">
        <f t="shared" si="17"/>
        <v>0.00614385132293786-0.00614385132293786i</v>
      </c>
      <c r="AE41" t="s">
        <v>24</v>
      </c>
      <c r="AF41" s="32">
        <f t="shared" si="18"/>
        <v>10</v>
      </c>
      <c r="AG41" s="32" t="str">
        <f t="shared" si="18"/>
        <v>0.000253296543029456-0.0503279372829431i</v>
      </c>
      <c r="AH41" s="32" t="str">
        <f t="shared" si="19"/>
        <v>0.00614385132293786-0.00614385132293786i</v>
      </c>
      <c r="AI41" t="str">
        <f t="shared" si="20"/>
        <v>10.006397147866-0.056471788605881i</v>
      </c>
      <c r="AJ41" t="s">
        <v>24</v>
      </c>
      <c r="AK41" s="32" t="str">
        <f t="shared" si="21"/>
        <v>10.006397147866-0.056471788605881i</v>
      </c>
      <c r="AL41" s="32">
        <f t="shared" si="1"/>
        <v>1000</v>
      </c>
      <c r="AM41" t="str">
        <f t="shared" si="22"/>
        <v>9.90726425328489-0.0553583698392368i</v>
      </c>
      <c r="AN41" t="s">
        <v>24</v>
      </c>
    </row>
    <row r="42" spans="7:40" ht="1" customHeight="1">
      <c r="G42" s="23"/>
      <c r="H42">
        <f t="shared" si="23"/>
        <v>5.4</v>
      </c>
      <c r="I42">
        <f t="shared" si="2"/>
        <v>251188.64315095844</v>
      </c>
      <c r="J42">
        <f t="shared" si="3"/>
        <v>1578264.7919764782</v>
      </c>
      <c r="K42" s="23"/>
      <c r="L42" t="str">
        <f t="shared" si="4"/>
        <v>9.90814605452938-0.0688664639998145i</v>
      </c>
      <c r="M42">
        <f t="shared" si="5"/>
        <v>9.9081460545293805</v>
      </c>
      <c r="N42">
        <f t="shared" si="6"/>
        <v>6.8866463999814498E-2</v>
      </c>
      <c r="O42" s="23"/>
      <c r="P42" t="s">
        <v>24</v>
      </c>
      <c r="Q42">
        <f t="shared" si="7"/>
        <v>10</v>
      </c>
      <c r="R42" t="str">
        <f t="shared" si="8"/>
        <v>0.000401442019300648-0.0633581805082155i</v>
      </c>
      <c r="S42">
        <f t="shared" si="9"/>
        <v>30</v>
      </c>
      <c r="T42" t="str">
        <f t="shared" si="10"/>
        <v>-3.16803620369586E-06i</v>
      </c>
      <c r="U42">
        <f t="shared" si="11"/>
        <v>1000</v>
      </c>
      <c r="V42" t="s">
        <v>24</v>
      </c>
      <c r="W42" s="32">
        <f t="shared" si="0"/>
        <v>30</v>
      </c>
      <c r="X42" s="32" t="str">
        <f t="shared" si="0"/>
        <v>-3.16803620369586E-06i</v>
      </c>
      <c r="Y42" s="31" t="str">
        <f t="shared" si="12"/>
        <v>2175.95826612769+2175.95826612769i</v>
      </c>
      <c r="Z42" s="31" t="e">
        <f t="shared" si="13"/>
        <v>#NUM!</v>
      </c>
      <c r="AA42" s="31" t="e">
        <f t="shared" si="14"/>
        <v>#NUM!</v>
      </c>
      <c r="AB42" s="31" t="e">
        <f t="shared" si="15"/>
        <v>#NUM!</v>
      </c>
      <c r="AC42" s="31">
        <f t="shared" si="16"/>
        <v>1</v>
      </c>
      <c r="AD42" t="str">
        <f t="shared" si="17"/>
        <v>0.0068935145648238-0.0068935145648238i</v>
      </c>
      <c r="AE42" t="s">
        <v>24</v>
      </c>
      <c r="AF42" s="32">
        <f t="shared" si="18"/>
        <v>10</v>
      </c>
      <c r="AG42" s="32" t="str">
        <f t="shared" si="18"/>
        <v>0.000401442019300648-0.0633581805082155i</v>
      </c>
      <c r="AH42" s="32" t="str">
        <f t="shared" si="19"/>
        <v>0.0068935145648238-0.0068935145648238i</v>
      </c>
      <c r="AI42" t="str">
        <f t="shared" si="20"/>
        <v>10.0072949565841-0.0702516950730393i</v>
      </c>
      <c r="AJ42" t="s">
        <v>24</v>
      </c>
      <c r="AK42" s="32" t="str">
        <f t="shared" si="21"/>
        <v>10.0072949565841-0.0702516950730393i</v>
      </c>
      <c r="AL42" s="32">
        <f t="shared" si="1"/>
        <v>1000</v>
      </c>
      <c r="AM42" t="str">
        <f t="shared" si="22"/>
        <v>9.90814605452938-0.0688664639998145i</v>
      </c>
      <c r="AN42" t="s">
        <v>24</v>
      </c>
    </row>
    <row r="43" spans="7:40" ht="1" customHeight="1">
      <c r="G43" s="23"/>
      <c r="H43">
        <f t="shared" si="23"/>
        <v>5.3</v>
      </c>
      <c r="I43">
        <f t="shared" si="2"/>
        <v>199526.23149688813</v>
      </c>
      <c r="J43">
        <f t="shared" si="3"/>
        <v>1253660.2861381602</v>
      </c>
      <c r="K43" s="23"/>
      <c r="L43" t="str">
        <f t="shared" si="4"/>
        <v>9.90920340018484-0.0857705619737537i</v>
      </c>
      <c r="M43">
        <f t="shared" si="5"/>
        <v>9.9092034001848397</v>
      </c>
      <c r="N43">
        <f t="shared" si="6"/>
        <v>8.5770561973753698E-2</v>
      </c>
      <c r="O43" s="23"/>
      <c r="P43" t="s">
        <v>24</v>
      </c>
      <c r="Q43">
        <f t="shared" si="7"/>
        <v>10</v>
      </c>
      <c r="R43" t="str">
        <f t="shared" si="8"/>
        <v>0.000636227784884246-0.0797613506847032i</v>
      </c>
      <c r="S43">
        <f t="shared" si="9"/>
        <v>30</v>
      </c>
      <c r="T43" t="str">
        <f t="shared" si="10"/>
        <v>-3.98832128231665E-06i</v>
      </c>
      <c r="U43">
        <f t="shared" si="11"/>
        <v>1000</v>
      </c>
      <c r="V43" t="s">
        <v>24</v>
      </c>
      <c r="W43" s="32">
        <f t="shared" si="0"/>
        <v>30</v>
      </c>
      <c r="X43" s="32" t="str">
        <f t="shared" si="0"/>
        <v>-3.98832128231665E-06i</v>
      </c>
      <c r="Y43" s="31" t="str">
        <f t="shared" si="12"/>
        <v>1939.32484602618+1939.32484602618i</v>
      </c>
      <c r="Z43" s="31" t="e">
        <f t="shared" si="13"/>
        <v>#NUM!</v>
      </c>
      <c r="AA43" s="31" t="e">
        <f t="shared" si="14"/>
        <v>#NUM!</v>
      </c>
      <c r="AB43" s="31" t="e">
        <f t="shared" si="15"/>
        <v>#NUM!</v>
      </c>
      <c r="AC43" s="31">
        <f t="shared" si="16"/>
        <v>1</v>
      </c>
      <c r="AD43" t="str">
        <f t="shared" si="17"/>
        <v>0.00773465055673167-0.00773465055673167i</v>
      </c>
      <c r="AE43" t="s">
        <v>24</v>
      </c>
      <c r="AF43" s="32">
        <f t="shared" si="18"/>
        <v>10</v>
      </c>
      <c r="AG43" s="32" t="str">
        <f t="shared" si="18"/>
        <v>0.000636227784884246-0.0797613506847032i</v>
      </c>
      <c r="AH43" s="32" t="str">
        <f t="shared" si="19"/>
        <v>0.00773465055673167-0.00773465055673167i</v>
      </c>
      <c r="AI43" t="str">
        <f t="shared" si="20"/>
        <v>10.0083708783416-0.0874960012414349i</v>
      </c>
      <c r="AJ43" t="s">
        <v>24</v>
      </c>
      <c r="AK43" s="32" t="str">
        <f t="shared" si="21"/>
        <v>10.0083708783416-0.0874960012414349i</v>
      </c>
      <c r="AL43" s="32">
        <f t="shared" si="1"/>
        <v>1000</v>
      </c>
      <c r="AM43" t="str">
        <f t="shared" si="22"/>
        <v>9.90920340018484-0.0857705619737537i</v>
      </c>
      <c r="AN43" t="s">
        <v>24</v>
      </c>
    </row>
    <row r="44" spans="7:40" ht="1" customHeight="1">
      <c r="G44" s="23"/>
      <c r="H44">
        <f t="shared" si="23"/>
        <v>5.2</v>
      </c>
      <c r="I44">
        <f t="shared" si="2"/>
        <v>158489.31924611164</v>
      </c>
      <c r="J44">
        <f t="shared" si="3"/>
        <v>995817.76203206345</v>
      </c>
      <c r="K44" s="23"/>
      <c r="L44" t="str">
        <f t="shared" si="4"/>
        <v>9.91049742712562-0.106936752943129i</v>
      </c>
      <c r="M44">
        <f t="shared" si="5"/>
        <v>9.9104974271256197</v>
      </c>
      <c r="N44">
        <f t="shared" si="6"/>
        <v>0.106936752943129</v>
      </c>
      <c r="O44" s="23"/>
      <c r="P44" t="s">
        <v>24</v>
      </c>
      <c r="Q44">
        <f t="shared" si="7"/>
        <v>10</v>
      </c>
      <c r="R44" t="str">
        <f t="shared" si="8"/>
        <v>0.00100831556314449-0.100409854751264i</v>
      </c>
      <c r="S44">
        <f t="shared" si="9"/>
        <v>30</v>
      </c>
      <c r="T44" t="str">
        <f t="shared" si="10"/>
        <v>-5.02099901270792E-06i</v>
      </c>
      <c r="U44">
        <f t="shared" si="11"/>
        <v>1000</v>
      </c>
      <c r="V44" t="s">
        <v>24</v>
      </c>
      <c r="W44" s="32">
        <f t="shared" si="0"/>
        <v>30</v>
      </c>
      <c r="X44" s="32" t="str">
        <f t="shared" si="0"/>
        <v>-5.02099901270792E-06i</v>
      </c>
      <c r="Y44" s="31" t="str">
        <f t="shared" si="12"/>
        <v>1728.42508836692+1728.42508836692i</v>
      </c>
      <c r="Z44" s="31" t="e">
        <f t="shared" si="13"/>
        <v>#NUM!</v>
      </c>
      <c r="AA44" s="31" t="e">
        <f t="shared" si="14"/>
        <v>#NUM!</v>
      </c>
      <c r="AB44" s="31" t="e">
        <f t="shared" si="15"/>
        <v>#NUM!</v>
      </c>
      <c r="AC44" s="31">
        <f t="shared" si="16"/>
        <v>1</v>
      </c>
      <c r="AD44" t="str">
        <f t="shared" si="17"/>
        <v>0.00867842066222991-0.00867842066222991i</v>
      </c>
      <c r="AE44" t="s">
        <v>24</v>
      </c>
      <c r="AF44" s="32">
        <f t="shared" si="18"/>
        <v>10</v>
      </c>
      <c r="AG44" s="32" t="str">
        <f t="shared" si="18"/>
        <v>0.00100831556314449-0.100409854751264i</v>
      </c>
      <c r="AH44" s="32" t="str">
        <f t="shared" si="19"/>
        <v>0.00867842066222991-0.00867842066222991i</v>
      </c>
      <c r="AI44" t="str">
        <f t="shared" si="20"/>
        <v>10.0096867362254-0.109088275413494i</v>
      </c>
      <c r="AJ44" t="s">
        <v>24</v>
      </c>
      <c r="AK44" s="32" t="str">
        <f t="shared" si="21"/>
        <v>10.0096867362254-0.109088275413494i</v>
      </c>
      <c r="AL44" s="32">
        <f t="shared" si="1"/>
        <v>1000</v>
      </c>
      <c r="AM44" t="str">
        <f t="shared" si="22"/>
        <v>9.91049742712562-0.106936752943129i</v>
      </c>
      <c r="AN44" t="s">
        <v>24</v>
      </c>
    </row>
    <row r="45" spans="7:40" ht="1" customHeight="1">
      <c r="G45" s="23"/>
      <c r="H45">
        <f t="shared" si="23"/>
        <v>5.0999999999999996</v>
      </c>
      <c r="I45">
        <f t="shared" si="2"/>
        <v>125892.54117941685</v>
      </c>
      <c r="J45">
        <f t="shared" si="3"/>
        <v>791006.16502201289</v>
      </c>
      <c r="K45" s="23"/>
      <c r="L45" t="str">
        <f t="shared" si="4"/>
        <v>9.91211993794566-0.133452948806475i</v>
      </c>
      <c r="M45">
        <f t="shared" si="5"/>
        <v>9.9121199379456595</v>
      </c>
      <c r="N45">
        <f t="shared" si="6"/>
        <v>0.13345294880647501</v>
      </c>
      <c r="O45" s="23"/>
      <c r="P45" t="s">
        <v>24</v>
      </c>
      <c r="Q45">
        <f t="shared" si="7"/>
        <v>10</v>
      </c>
      <c r="R45" t="str">
        <f t="shared" si="8"/>
        <v>0.00159797823001018-0.126401063150902i</v>
      </c>
      <c r="S45">
        <f t="shared" si="9"/>
        <v>30</v>
      </c>
      <c r="T45" t="str">
        <f t="shared" si="10"/>
        <v>-6.32106324969143E-06i</v>
      </c>
      <c r="U45">
        <f t="shared" si="11"/>
        <v>1000</v>
      </c>
      <c r="V45" t="s">
        <v>24</v>
      </c>
      <c r="W45" s="32">
        <f t="shared" si="0"/>
        <v>30</v>
      </c>
      <c r="X45" s="32" t="str">
        <f t="shared" si="0"/>
        <v>-6.32106324969143E-06i</v>
      </c>
      <c r="Y45" s="31" t="str">
        <f t="shared" si="12"/>
        <v>1540.46048150092+1540.46048150092i</v>
      </c>
      <c r="Z45" s="31" t="e">
        <f t="shared" si="13"/>
        <v>#NUM!</v>
      </c>
      <c r="AA45" s="31" t="e">
        <f t="shared" si="14"/>
        <v>#NUM!</v>
      </c>
      <c r="AB45" s="31" t="e">
        <f t="shared" si="15"/>
        <v>#NUM!</v>
      </c>
      <c r="AC45" s="31">
        <f t="shared" si="16"/>
        <v>1</v>
      </c>
      <c r="AD45" t="str">
        <f t="shared" si="17"/>
        <v>0.00973734813721742-0.00973734813721742i</v>
      </c>
      <c r="AE45" t="s">
        <v>24</v>
      </c>
      <c r="AF45" s="32">
        <f t="shared" si="18"/>
        <v>10</v>
      </c>
      <c r="AG45" s="32" t="str">
        <f t="shared" si="18"/>
        <v>0.00159797823001018-0.126401063150902i</v>
      </c>
      <c r="AH45" s="32" t="str">
        <f t="shared" si="19"/>
        <v>0.00973734813721742-0.00973734813721742i</v>
      </c>
      <c r="AI45" t="str">
        <f t="shared" si="20"/>
        <v>10.0113353263672-0.136138411288119i</v>
      </c>
      <c r="AJ45" t="s">
        <v>24</v>
      </c>
      <c r="AK45" s="32" t="str">
        <f t="shared" si="21"/>
        <v>10.0113353263672-0.136138411288119i</v>
      </c>
      <c r="AL45" s="32">
        <f t="shared" si="1"/>
        <v>1000</v>
      </c>
      <c r="AM45" t="str">
        <f t="shared" si="22"/>
        <v>9.91211993794566-0.133452948806475i</v>
      </c>
      <c r="AN45" t="s">
        <v>24</v>
      </c>
    </row>
    <row r="46" spans="7:40" ht="1" customHeight="1">
      <c r="G46" s="23"/>
      <c r="H46">
        <f t="shared" si="23"/>
        <v>5</v>
      </c>
      <c r="I46">
        <f t="shared" si="2"/>
        <v>100000</v>
      </c>
      <c r="J46">
        <f t="shared" si="3"/>
        <v>628318.53071795858</v>
      </c>
      <c r="K46" s="23"/>
      <c r="L46" t="str">
        <f t="shared" si="4"/>
        <v>9.91421068458141-0.166685214212349i</v>
      </c>
      <c r="M46">
        <f t="shared" si="5"/>
        <v>9.9142106845814109</v>
      </c>
      <c r="N46">
        <f t="shared" si="6"/>
        <v>0.166685214212349</v>
      </c>
      <c r="O46" s="23"/>
      <c r="P46" t="s">
        <v>24</v>
      </c>
      <c r="Q46">
        <f t="shared" si="7"/>
        <v>10</v>
      </c>
      <c r="R46" t="str">
        <f t="shared" si="8"/>
        <v>0.0025323881296516-0.159114638883029i</v>
      </c>
      <c r="S46">
        <f t="shared" si="9"/>
        <v>30</v>
      </c>
      <c r="T46" t="str">
        <f t="shared" si="10"/>
        <v>-7.95774715459477E-06i</v>
      </c>
      <c r="U46">
        <f t="shared" si="11"/>
        <v>1000</v>
      </c>
      <c r="V46" t="s">
        <v>24</v>
      </c>
      <c r="W46" s="32">
        <f t="shared" si="0"/>
        <v>30</v>
      </c>
      <c r="X46" s="32" t="str">
        <f t="shared" si="0"/>
        <v>-7.95774715459477E-06i</v>
      </c>
      <c r="Y46" s="31" t="str">
        <f t="shared" si="12"/>
        <v>1372.93684929565+1372.93684929565i</v>
      </c>
      <c r="Z46" s="31" t="e">
        <f t="shared" si="13"/>
        <v>#NUM!</v>
      </c>
      <c r="AA46" s="31" t="e">
        <f t="shared" si="14"/>
        <v>#NUM!</v>
      </c>
      <c r="AB46" s="31" t="e">
        <f t="shared" si="15"/>
        <v>#NUM!</v>
      </c>
      <c r="AC46" s="31">
        <f t="shared" si="16"/>
        <v>1</v>
      </c>
      <c r="AD46" t="str">
        <f t="shared" si="17"/>
        <v>0.0109254843059208-0.0109254843059208i</v>
      </c>
      <c r="AE46" t="s">
        <v>24</v>
      </c>
      <c r="AF46" s="32">
        <f t="shared" si="18"/>
        <v>10</v>
      </c>
      <c r="AG46" s="32" t="str">
        <f t="shared" si="18"/>
        <v>0.0025323881296516-0.159114638883029i</v>
      </c>
      <c r="AH46" s="32" t="str">
        <f t="shared" si="19"/>
        <v>0.0109254843059208-0.0109254843059208i</v>
      </c>
      <c r="AI46" t="str">
        <f t="shared" si="20"/>
        <v>10.0134578724356-0.17004012318895i</v>
      </c>
      <c r="AJ46" t="s">
        <v>24</v>
      </c>
      <c r="AK46" s="32" t="str">
        <f t="shared" si="21"/>
        <v>10.0134578724356-0.17004012318895i</v>
      </c>
      <c r="AL46" s="32">
        <f t="shared" si="1"/>
        <v>1000</v>
      </c>
      <c r="AM46" t="str">
        <f t="shared" si="22"/>
        <v>9.91421068458141-0.166685214212349i</v>
      </c>
      <c r="AN46" t="s">
        <v>24</v>
      </c>
    </row>
    <row r="47" spans="7:40" ht="1" customHeight="1">
      <c r="G47" s="23"/>
      <c r="H47">
        <f t="shared" si="23"/>
        <v>4.9000000000000004</v>
      </c>
      <c r="I47">
        <f t="shared" si="2"/>
        <v>79432.823472428237</v>
      </c>
      <c r="J47">
        <f t="shared" si="3"/>
        <v>499091.14934975083</v>
      </c>
      <c r="K47" s="23"/>
      <c r="L47" t="str">
        <f t="shared" si="4"/>
        <v>9.91698463682528-0.208347744502498i</v>
      </c>
      <c r="M47">
        <f t="shared" si="5"/>
        <v>9.9169846368252799</v>
      </c>
      <c r="N47">
        <f t="shared" si="6"/>
        <v>0.20834774450249799</v>
      </c>
      <c r="O47" s="23"/>
      <c r="P47" t="s">
        <v>24</v>
      </c>
      <c r="Q47">
        <f t="shared" si="7"/>
        <v>10</v>
      </c>
      <c r="R47" t="str">
        <f t="shared" si="8"/>
        <v>0.00401297031559029-0.200283796711439i</v>
      </c>
      <c r="S47">
        <f t="shared" si="9"/>
        <v>30</v>
      </c>
      <c r="T47" t="str">
        <f t="shared" si="10"/>
        <v>-0.0000100182101135521i</v>
      </c>
      <c r="U47">
        <f t="shared" si="11"/>
        <v>1000</v>
      </c>
      <c r="V47" t="s">
        <v>24</v>
      </c>
      <c r="W47" s="32">
        <f t="shared" si="0"/>
        <v>30</v>
      </c>
      <c r="X47" s="32" t="str">
        <f t="shared" si="0"/>
        <v>-0.0000100182101135521i</v>
      </c>
      <c r="Y47" s="31" t="str">
        <f t="shared" si="12"/>
        <v>1223.63125493314+1223.63125493314i</v>
      </c>
      <c r="Z47" s="31" t="e">
        <f t="shared" si="13"/>
        <v>#NUM!</v>
      </c>
      <c r="AA47" s="31" t="e">
        <f t="shared" si="14"/>
        <v>#NUM!</v>
      </c>
      <c r="AB47" s="31" t="e">
        <f t="shared" si="15"/>
        <v>#NUM!</v>
      </c>
      <c r="AC47" s="31">
        <f t="shared" si="16"/>
        <v>1</v>
      </c>
      <c r="AD47" t="str">
        <f t="shared" si="17"/>
        <v>0.0122585950134296-0.0122585950134296i</v>
      </c>
      <c r="AE47" t="s">
        <v>24</v>
      </c>
      <c r="AF47" s="32">
        <f t="shared" si="18"/>
        <v>10</v>
      </c>
      <c r="AG47" s="32" t="str">
        <f t="shared" si="18"/>
        <v>0.00401297031559029-0.200283796711439i</v>
      </c>
      <c r="AH47" s="32" t="str">
        <f t="shared" si="19"/>
        <v>0.0122585950134296-0.0122585950134296i</v>
      </c>
      <c r="AI47" t="str">
        <f t="shared" si="20"/>
        <v>10.016271565329-0.212542391724869i</v>
      </c>
      <c r="AJ47" t="s">
        <v>24</v>
      </c>
      <c r="AK47" s="32" t="str">
        <f t="shared" si="21"/>
        <v>10.016271565329-0.212542391724869i</v>
      </c>
      <c r="AL47" s="32">
        <f t="shared" si="1"/>
        <v>1000</v>
      </c>
      <c r="AM47" t="str">
        <f t="shared" si="22"/>
        <v>9.91698463682528-0.208347744502498i</v>
      </c>
      <c r="AN47" t="s">
        <v>24</v>
      </c>
    </row>
    <row r="48" spans="7:40" ht="1" customHeight="1">
      <c r="G48" s="23"/>
      <c r="H48">
        <f t="shared" si="23"/>
        <v>4.8</v>
      </c>
      <c r="I48">
        <f t="shared" si="2"/>
        <v>63095.734448019342</v>
      </c>
      <c r="J48">
        <f t="shared" si="3"/>
        <v>396442.19162950001</v>
      </c>
      <c r="K48" s="23"/>
      <c r="L48" t="str">
        <f t="shared" si="4"/>
        <v>9.9207749945071-0.260589116104717i</v>
      </c>
      <c r="M48">
        <f t="shared" si="5"/>
        <v>9.9207749945071004</v>
      </c>
      <c r="N48">
        <f t="shared" si="6"/>
        <v>0.26058911610471702</v>
      </c>
      <c r="O48" s="23"/>
      <c r="P48" t="s">
        <v>24</v>
      </c>
      <c r="Q48">
        <f t="shared" si="7"/>
        <v>10</v>
      </c>
      <c r="R48" t="str">
        <f t="shared" si="8"/>
        <v>0.0063586368615417-0.252083193316572i</v>
      </c>
      <c r="S48">
        <f t="shared" si="9"/>
        <v>30</v>
      </c>
      <c r="T48" t="str">
        <f t="shared" si="10"/>
        <v>-0.000012612179292644i</v>
      </c>
      <c r="U48">
        <f t="shared" si="11"/>
        <v>1000</v>
      </c>
      <c r="V48" t="s">
        <v>24</v>
      </c>
      <c r="W48" s="32">
        <f t="shared" si="0"/>
        <v>30</v>
      </c>
      <c r="X48" s="32" t="str">
        <f t="shared" si="0"/>
        <v>-0.000012612179292644i</v>
      </c>
      <c r="Y48" s="31" t="str">
        <f t="shared" si="12"/>
        <v>1090.56250388894+1090.56250388894i</v>
      </c>
      <c r="Z48" s="31" t="e">
        <f t="shared" si="13"/>
        <v>#NUM!</v>
      </c>
      <c r="AA48" s="31" t="e">
        <f t="shared" si="14"/>
        <v>#NUM!</v>
      </c>
      <c r="AB48" s="31" t="e">
        <f t="shared" si="15"/>
        <v>#NUM!</v>
      </c>
      <c r="AC48" s="31">
        <f t="shared" si="16"/>
        <v>1</v>
      </c>
      <c r="AD48" t="str">
        <f t="shared" si="17"/>
        <v>0.013754369828882-0.013754369828882i</v>
      </c>
      <c r="AE48" t="s">
        <v>24</v>
      </c>
      <c r="AF48" s="32">
        <f t="shared" si="18"/>
        <v>10</v>
      </c>
      <c r="AG48" s="32" t="str">
        <f t="shared" si="18"/>
        <v>0.0063586368615417-0.252083193316572i</v>
      </c>
      <c r="AH48" s="32" t="str">
        <f t="shared" si="19"/>
        <v>0.013754369828882-0.013754369828882i</v>
      </c>
      <c r="AI48" t="str">
        <f t="shared" si="20"/>
        <v>10.0201130066904-0.265837563145454i</v>
      </c>
      <c r="AJ48" t="s">
        <v>24</v>
      </c>
      <c r="AK48" s="32" t="str">
        <f t="shared" si="21"/>
        <v>10.0201130066904-0.265837563145454i</v>
      </c>
      <c r="AL48" s="32">
        <f t="shared" si="1"/>
        <v>1000</v>
      </c>
      <c r="AM48" t="str">
        <f t="shared" si="22"/>
        <v>9.9207749945071-0.260589116104717i</v>
      </c>
      <c r="AN48" t="s">
        <v>24</v>
      </c>
    </row>
    <row r="49" spans="7:40" ht="1" customHeight="1">
      <c r="G49" s="23"/>
      <c r="H49">
        <f t="shared" si="23"/>
        <v>4.7</v>
      </c>
      <c r="I49">
        <f t="shared" si="2"/>
        <v>50118.723362727294</v>
      </c>
      <c r="J49">
        <f t="shared" si="3"/>
        <v>314905.22624728642</v>
      </c>
      <c r="K49" s="23"/>
      <c r="L49" t="str">
        <f t="shared" si="4"/>
        <v>9.92610096131054-0.326097218702961i</v>
      </c>
      <c r="M49">
        <f t="shared" si="5"/>
        <v>9.9261009613105404</v>
      </c>
      <c r="N49">
        <f t="shared" si="6"/>
        <v>0.32609721870296099</v>
      </c>
      <c r="O49" s="23"/>
      <c r="P49" t="s">
        <v>24</v>
      </c>
      <c r="Q49">
        <f t="shared" si="7"/>
        <v>10</v>
      </c>
      <c r="R49" t="str">
        <f t="shared" si="8"/>
        <v>0.0100740136251955-0.317235953986042i</v>
      </c>
      <c r="S49">
        <f t="shared" si="9"/>
        <v>30</v>
      </c>
      <c r="T49" t="str">
        <f t="shared" si="10"/>
        <v>-0.0000158777930096137i</v>
      </c>
      <c r="U49">
        <f t="shared" si="11"/>
        <v>1000</v>
      </c>
      <c r="V49" t="s">
        <v>24</v>
      </c>
      <c r="W49" s="32">
        <f t="shared" si="0"/>
        <v>30</v>
      </c>
      <c r="X49" s="32" t="str">
        <f t="shared" si="0"/>
        <v>-0.0000158777930096137i</v>
      </c>
      <c r="Y49" s="31" t="str">
        <f t="shared" si="12"/>
        <v>971.964854684499+971.964854684499i</v>
      </c>
      <c r="Z49" s="31" t="e">
        <f t="shared" si="13"/>
        <v>#NUM!</v>
      </c>
      <c r="AA49" s="31" t="e">
        <f t="shared" si="14"/>
        <v>#NUM!</v>
      </c>
      <c r="AB49" s="31" t="e">
        <f t="shared" si="15"/>
        <v>#NUM!</v>
      </c>
      <c r="AC49" s="31">
        <f t="shared" si="16"/>
        <v>1</v>
      </c>
      <c r="AD49" t="str">
        <f t="shared" si="17"/>
        <v>0.0154326567752998-0.0154326567752998i</v>
      </c>
      <c r="AE49" t="s">
        <v>24</v>
      </c>
      <c r="AF49" s="32">
        <f t="shared" si="18"/>
        <v>10</v>
      </c>
      <c r="AG49" s="32" t="str">
        <f t="shared" si="18"/>
        <v>0.0100740136251955-0.317235953986042i</v>
      </c>
      <c r="AH49" s="32" t="str">
        <f t="shared" si="19"/>
        <v>0.0154326567752998-0.0154326567752998i</v>
      </c>
      <c r="AI49" t="str">
        <f t="shared" si="20"/>
        <v>10.0255066704005-0.332668610761342i</v>
      </c>
      <c r="AJ49" t="s">
        <v>24</v>
      </c>
      <c r="AK49" s="32" t="str">
        <f t="shared" si="21"/>
        <v>10.0255066704005-0.332668610761342i</v>
      </c>
      <c r="AL49" s="32">
        <f t="shared" si="1"/>
        <v>1000</v>
      </c>
      <c r="AM49" t="str">
        <f t="shared" si="22"/>
        <v>9.92610096131054-0.326097218702961i</v>
      </c>
      <c r="AN49" t="s">
        <v>24</v>
      </c>
    </row>
    <row r="50" spans="7:40" ht="1" customHeight="1">
      <c r="G50" s="23"/>
      <c r="H50">
        <f t="shared" si="23"/>
        <v>4.5999999999999996</v>
      </c>
      <c r="I50">
        <f t="shared" si="2"/>
        <v>39810.717055349742</v>
      </c>
      <c r="J50">
        <f t="shared" si="3"/>
        <v>250138.11247045727</v>
      </c>
      <c r="K50" s="23"/>
      <c r="L50" t="str">
        <f t="shared" si="4"/>
        <v>9.93377430185974-0.408224133527273i</v>
      </c>
      <c r="M50">
        <f t="shared" si="5"/>
        <v>9.9337743018597404</v>
      </c>
      <c r="N50">
        <f t="shared" si="6"/>
        <v>0.40822413352727299</v>
      </c>
      <c r="O50" s="23"/>
      <c r="P50" t="s">
        <v>24</v>
      </c>
      <c r="Q50">
        <f t="shared" si="7"/>
        <v>10</v>
      </c>
      <c r="R50" t="str">
        <f t="shared" si="8"/>
        <v>0.0159568334948117-0.399141221139756i</v>
      </c>
      <c r="S50">
        <f t="shared" si="9"/>
        <v>30</v>
      </c>
      <c r="T50" t="str">
        <f t="shared" si="10"/>
        <v>-0.0000199889571030106i</v>
      </c>
      <c r="U50">
        <f t="shared" si="11"/>
        <v>1000</v>
      </c>
      <c r="V50" t="s">
        <v>24</v>
      </c>
      <c r="W50" s="32">
        <f t="shared" si="0"/>
        <v>30</v>
      </c>
      <c r="X50" s="32" t="str">
        <f t="shared" si="0"/>
        <v>-0.0000199889571030106i</v>
      </c>
      <c r="Y50" s="31" t="str">
        <f t="shared" si="12"/>
        <v>866.264588570588+866.264588570588i</v>
      </c>
      <c r="Z50" s="31" t="e">
        <f t="shared" si="13"/>
        <v>#NUM!</v>
      </c>
      <c r="AA50" s="31" t="e">
        <f t="shared" si="14"/>
        <v>#NUM!</v>
      </c>
      <c r="AB50" s="31" t="e">
        <f t="shared" si="15"/>
        <v>#NUM!</v>
      </c>
      <c r="AC50" s="31">
        <f t="shared" si="16"/>
        <v>1</v>
      </c>
      <c r="AD50" t="str">
        <f t="shared" si="17"/>
        <v>0.0173157257007946-0.0173157257007946i</v>
      </c>
      <c r="AE50" t="s">
        <v>24</v>
      </c>
      <c r="AF50" s="32">
        <f t="shared" si="18"/>
        <v>10</v>
      </c>
      <c r="AG50" s="32" t="str">
        <f t="shared" si="18"/>
        <v>0.0159568334948117-0.399141221139756i</v>
      </c>
      <c r="AH50" s="32" t="str">
        <f t="shared" si="19"/>
        <v>0.0173157257007946-0.0173157257007946i</v>
      </c>
      <c r="AI50" t="str">
        <f t="shared" si="20"/>
        <v>10.0332725591956-0.416456946840551i</v>
      </c>
      <c r="AJ50" t="s">
        <v>24</v>
      </c>
      <c r="AK50" s="32" t="str">
        <f t="shared" si="21"/>
        <v>10.0332725591956-0.416456946840551i</v>
      </c>
      <c r="AL50" s="32">
        <f t="shared" si="1"/>
        <v>1000</v>
      </c>
      <c r="AM50" t="str">
        <f t="shared" si="22"/>
        <v>9.93377430185974-0.408224133527273i</v>
      </c>
      <c r="AN50" t="s">
        <v>24</v>
      </c>
    </row>
    <row r="51" spans="7:40" ht="1" customHeight="1">
      <c r="G51" s="23"/>
      <c r="H51">
        <f t="shared" si="23"/>
        <v>4.5</v>
      </c>
      <c r="I51">
        <f t="shared" si="2"/>
        <v>31622.77660168384</v>
      </c>
      <c r="J51">
        <f t="shared" si="3"/>
        <v>198691.7653159223</v>
      </c>
      <c r="K51" s="23"/>
      <c r="L51" t="str">
        <f t="shared" si="4"/>
        <v>9.94506623153912-0.511129071165696i</v>
      </c>
      <c r="M51">
        <f t="shared" si="5"/>
        <v>9.9450662315391192</v>
      </c>
      <c r="N51">
        <f t="shared" si="6"/>
        <v>0.51112907116569595</v>
      </c>
      <c r="O51" s="23"/>
      <c r="P51" t="s">
        <v>24</v>
      </c>
      <c r="Q51">
        <f t="shared" si="7"/>
        <v>10</v>
      </c>
      <c r="R51" t="str">
        <f t="shared" si="8"/>
        <v>0.0252662956360818-0.502020488292707i</v>
      </c>
      <c r="S51">
        <f t="shared" si="9"/>
        <v>30</v>
      </c>
      <c r="T51" t="str">
        <f t="shared" si="10"/>
        <v>-0.0000251646060522435i</v>
      </c>
      <c r="U51">
        <f t="shared" si="11"/>
        <v>1000</v>
      </c>
      <c r="V51" t="s">
        <v>24</v>
      </c>
      <c r="W51" s="32">
        <f t="shared" si="0"/>
        <v>30</v>
      </c>
      <c r="X51" s="32" t="str">
        <f t="shared" si="0"/>
        <v>-0.0000251646060522435i</v>
      </c>
      <c r="Y51" s="31" t="str">
        <f t="shared" si="12"/>
        <v>772.05912723558+772.05912723558i</v>
      </c>
      <c r="Z51" s="31" t="e">
        <f t="shared" si="13"/>
        <v>#NUM!</v>
      </c>
      <c r="AA51" s="31" t="e">
        <f t="shared" si="14"/>
        <v>#NUM!</v>
      </c>
      <c r="AB51" s="31" t="e">
        <f t="shared" si="15"/>
        <v>#NUM!</v>
      </c>
      <c r="AC51" s="31">
        <f t="shared" si="16"/>
        <v>1</v>
      </c>
      <c r="AD51" t="str">
        <f t="shared" si="17"/>
        <v>0.0194285637859223-0.0194285637859223i</v>
      </c>
      <c r="AE51" t="s">
        <v>24</v>
      </c>
      <c r="AF51" s="32">
        <f t="shared" si="18"/>
        <v>10</v>
      </c>
      <c r="AG51" s="32" t="str">
        <f t="shared" si="18"/>
        <v>0.0252662956360818-0.502020488292707i</v>
      </c>
      <c r="AH51" s="32" t="str">
        <f t="shared" si="19"/>
        <v>0.0194285637859223-0.0194285637859223i</v>
      </c>
      <c r="AI51" t="str">
        <f t="shared" si="20"/>
        <v>10.044694859422-0.521449052078629i</v>
      </c>
      <c r="AJ51" t="s">
        <v>24</v>
      </c>
      <c r="AK51" s="32" t="str">
        <f t="shared" si="21"/>
        <v>10.044694859422-0.521449052078629i</v>
      </c>
      <c r="AL51" s="32">
        <f t="shared" si="1"/>
        <v>1000</v>
      </c>
      <c r="AM51" t="str">
        <f t="shared" si="22"/>
        <v>9.94506623153912-0.511129071165696i</v>
      </c>
      <c r="AN51" t="s">
        <v>24</v>
      </c>
    </row>
    <row r="52" spans="7:40" ht="1" customHeight="1">
      <c r="G52" s="23"/>
      <c r="H52">
        <f t="shared" si="23"/>
        <v>4.4000000000000004</v>
      </c>
      <c r="I52">
        <f t="shared" si="2"/>
        <v>25118.86431509586</v>
      </c>
      <c r="J52">
        <f t="shared" si="3"/>
        <v>157826.47919764792</v>
      </c>
      <c r="K52" s="23"/>
      <c r="L52" t="str">
        <f t="shared" si="4"/>
        <v>9.96196712323425-0.639930212200681i</v>
      </c>
      <c r="M52">
        <f t="shared" si="5"/>
        <v>9.9619671232342508</v>
      </c>
      <c r="N52">
        <f t="shared" si="6"/>
        <v>0.63993021220068103</v>
      </c>
      <c r="O52" s="23"/>
      <c r="P52" t="s">
        <v>24</v>
      </c>
      <c r="Q52">
        <f t="shared" si="7"/>
        <v>10</v>
      </c>
      <c r="R52" t="str">
        <f t="shared" si="8"/>
        <v>0.0399852893545866-0.63107374385336i</v>
      </c>
      <c r="S52">
        <f t="shared" si="9"/>
        <v>30</v>
      </c>
      <c r="T52" t="str">
        <f t="shared" si="10"/>
        <v>-0.0000316803620369586i</v>
      </c>
      <c r="U52">
        <f t="shared" si="11"/>
        <v>1000</v>
      </c>
      <c r="V52" t="s">
        <v>24</v>
      </c>
      <c r="W52" s="32">
        <f t="shared" si="0"/>
        <v>30</v>
      </c>
      <c r="X52" s="32" t="str">
        <f t="shared" si="0"/>
        <v>-0.0000316803620369586i</v>
      </c>
      <c r="Y52" s="31" t="str">
        <f t="shared" si="12"/>
        <v>688.098421443432+688.098421443432i</v>
      </c>
      <c r="Z52" s="31" t="str">
        <f t="shared" si="13"/>
        <v>-3.424290732575E+298-3.07744770877186E+297i</v>
      </c>
      <c r="AA52" s="31" t="str">
        <f t="shared" si="14"/>
        <v>-3.424290732575E+298-3.07744770877186E+297i</v>
      </c>
      <c r="AB52" s="31" t="str">
        <f t="shared" si="15"/>
        <v>1</v>
      </c>
      <c r="AC52" s="31" t="str">
        <f t="shared" si="16"/>
        <v>1</v>
      </c>
      <c r="AD52" t="str">
        <f t="shared" si="17"/>
        <v>0.0217992071083877-0.0217992071083877i</v>
      </c>
      <c r="AE52" t="s">
        <v>24</v>
      </c>
      <c r="AF52" s="32">
        <f t="shared" si="18"/>
        <v>10</v>
      </c>
      <c r="AG52" s="32" t="str">
        <f t="shared" si="18"/>
        <v>0.0399852893545866-0.63107374385336i</v>
      </c>
      <c r="AH52" s="32" t="str">
        <f t="shared" si="19"/>
        <v>0.0217992071083877-0.0217992071083877i</v>
      </c>
      <c r="AI52" t="str">
        <f t="shared" si="20"/>
        <v>10.061784496463-0.652872950961748i</v>
      </c>
      <c r="AJ52" t="s">
        <v>24</v>
      </c>
      <c r="AK52" s="32" t="str">
        <f t="shared" si="21"/>
        <v>10.061784496463-0.652872950961748i</v>
      </c>
      <c r="AL52" s="32">
        <f t="shared" si="1"/>
        <v>1000</v>
      </c>
      <c r="AM52" t="str">
        <f t="shared" si="22"/>
        <v>9.96196712323425-0.639930212200681i</v>
      </c>
      <c r="AN52" t="s">
        <v>24</v>
      </c>
    </row>
    <row r="53" spans="7:40" ht="1" customHeight="1">
      <c r="G53" s="23"/>
      <c r="H53">
        <f t="shared" si="23"/>
        <v>4.3</v>
      </c>
      <c r="I53">
        <f t="shared" si="2"/>
        <v>19952.623149688792</v>
      </c>
      <c r="J53">
        <f t="shared" si="3"/>
        <v>125366.0286138159</v>
      </c>
      <c r="K53" s="23"/>
      <c r="L53" t="str">
        <f t="shared" si="4"/>
        <v>9.98758640058495-0.800840884523317i</v>
      </c>
      <c r="M53">
        <f t="shared" si="5"/>
        <v>9.9875864005849504</v>
      </c>
      <c r="N53">
        <f t="shared" si="6"/>
        <v>0.80084088452331703</v>
      </c>
      <c r="O53" s="23"/>
      <c r="P53" t="s">
        <v>24</v>
      </c>
      <c r="Q53">
        <f t="shared" si="7"/>
        <v>10</v>
      </c>
      <c r="R53" t="str">
        <f t="shared" si="8"/>
        <v>0.0632245488631569-0.792621060187413i</v>
      </c>
      <c r="S53">
        <f t="shared" si="9"/>
        <v>30</v>
      </c>
      <c r="T53" t="str">
        <f t="shared" si="10"/>
        <v>-0.0000398832128231665i</v>
      </c>
      <c r="U53">
        <f t="shared" si="11"/>
        <v>1000</v>
      </c>
      <c r="V53" t="s">
        <v>24</v>
      </c>
      <c r="W53" s="32">
        <f t="shared" si="0"/>
        <v>30</v>
      </c>
      <c r="X53" s="32" t="str">
        <f t="shared" si="0"/>
        <v>-0.0000398832128231665i</v>
      </c>
      <c r="Y53" s="31" t="str">
        <f t="shared" si="12"/>
        <v>613.268363639808+613.268363639808i</v>
      </c>
      <c r="Z53" s="31" t="str">
        <f t="shared" si="13"/>
        <v>-8.63774151534359E+265-6.67334362740737E+265i</v>
      </c>
      <c r="AA53" s="31" t="str">
        <f t="shared" si="14"/>
        <v>-8.63774151534359E+265-6.67334362740737E+265i</v>
      </c>
      <c r="AB53" s="31" t="str">
        <f t="shared" si="15"/>
        <v>1</v>
      </c>
      <c r="AC53" s="31" t="str">
        <f t="shared" si="16"/>
        <v>1</v>
      </c>
      <c r="AD53" t="str">
        <f t="shared" si="17"/>
        <v>0.0244591126647615-0.0244591126647615i</v>
      </c>
      <c r="AE53" t="s">
        <v>24</v>
      </c>
      <c r="AF53" s="32">
        <f t="shared" si="18"/>
        <v>10</v>
      </c>
      <c r="AG53" s="32" t="str">
        <f t="shared" si="18"/>
        <v>0.0632245488631569-0.792621060187413i</v>
      </c>
      <c r="AH53" s="32" t="str">
        <f t="shared" si="19"/>
        <v>0.0244591126647615-0.0244591126647615i</v>
      </c>
      <c r="AI53" t="str">
        <f t="shared" si="20"/>
        <v>10.0876836615279-0.817080172852174i</v>
      </c>
      <c r="AJ53" t="s">
        <v>24</v>
      </c>
      <c r="AK53" s="32" t="str">
        <f t="shared" si="21"/>
        <v>10.0876836615279-0.817080172852174i</v>
      </c>
      <c r="AL53" s="32">
        <f t="shared" si="1"/>
        <v>1000</v>
      </c>
      <c r="AM53" t="str">
        <f t="shared" si="22"/>
        <v>9.98758640058495-0.800840884523317i</v>
      </c>
      <c r="AN53" t="s">
        <v>24</v>
      </c>
    </row>
    <row r="54" spans="7:40" ht="1" customHeight="1">
      <c r="G54" s="23"/>
      <c r="H54">
        <f t="shared" si="23"/>
        <v>4.2</v>
      </c>
      <c r="I54">
        <f t="shared" si="2"/>
        <v>15848.931924611146</v>
      </c>
      <c r="J54">
        <f t="shared" si="3"/>
        <v>99581.776203206231</v>
      </c>
      <c r="K54" s="23"/>
      <c r="L54" t="str">
        <f t="shared" si="4"/>
        <v>10.0267576586278-1.00123465461546i</v>
      </c>
      <c r="M54">
        <f t="shared" si="5"/>
        <v>10.026757658627799</v>
      </c>
      <c r="N54">
        <f t="shared" si="6"/>
        <v>1.00123465461546</v>
      </c>
      <c r="O54" s="23"/>
      <c r="P54" t="s">
        <v>24</v>
      </c>
      <c r="Q54">
        <f t="shared" si="7"/>
        <v>10</v>
      </c>
      <c r="R54" t="str">
        <f t="shared" si="8"/>
        <v>0.0998349712771293-0.994174376697261i</v>
      </c>
      <c r="S54">
        <f t="shared" si="9"/>
        <v>30</v>
      </c>
      <c r="T54" t="str">
        <f t="shared" si="10"/>
        <v>-0.0000502099901270792i</v>
      </c>
      <c r="U54">
        <f t="shared" si="11"/>
        <v>1000</v>
      </c>
      <c r="V54" t="s">
        <v>24</v>
      </c>
      <c r="W54" s="32">
        <f t="shared" si="0"/>
        <v>30</v>
      </c>
      <c r="X54" s="32" t="str">
        <f t="shared" si="0"/>
        <v>-0.0000502099901270792i</v>
      </c>
      <c r="Y54" s="31" t="str">
        <f t="shared" si="12"/>
        <v>546.576004421726+546.576004421726i</v>
      </c>
      <c r="Z54" s="31" t="str">
        <f t="shared" si="13"/>
        <v>1.18331683839799E+237-7.24113160225608E+235i</v>
      </c>
      <c r="AA54" s="31" t="str">
        <f t="shared" si="14"/>
        <v>1.18331683839799E+237-7.24113160225608E+235i</v>
      </c>
      <c r="AB54" s="31" t="str">
        <f t="shared" si="15"/>
        <v>1</v>
      </c>
      <c r="AC54" s="31" t="str">
        <f t="shared" si="16"/>
        <v>1</v>
      </c>
      <c r="AD54" t="str">
        <f t="shared" si="17"/>
        <v>0.0274435757857133-0.0274435757857133i</v>
      </c>
      <c r="AE54" t="s">
        <v>24</v>
      </c>
      <c r="AF54" s="32">
        <f t="shared" si="18"/>
        <v>10</v>
      </c>
      <c r="AG54" s="32" t="str">
        <f t="shared" si="18"/>
        <v>0.0998349712771293-0.994174376697261i</v>
      </c>
      <c r="AH54" s="32" t="str">
        <f t="shared" si="19"/>
        <v>0.0274435757857133-0.0274435757857133i</v>
      </c>
      <c r="AI54" t="str">
        <f t="shared" si="20"/>
        <v>10.1272785470628-1.02161795248297i</v>
      </c>
      <c r="AJ54" t="s">
        <v>24</v>
      </c>
      <c r="AK54" s="32" t="str">
        <f t="shared" si="21"/>
        <v>10.1272785470628-1.02161795248297i</v>
      </c>
      <c r="AL54" s="32">
        <f t="shared" si="1"/>
        <v>1000</v>
      </c>
      <c r="AM54" t="str">
        <f t="shared" si="22"/>
        <v>10.0267576586278-1.00123465461546i</v>
      </c>
      <c r="AN54" t="s">
        <v>24</v>
      </c>
    </row>
    <row r="55" spans="7:40" ht="1" customHeight="1">
      <c r="G55" s="23"/>
      <c r="H55">
        <f t="shared" si="23"/>
        <v>4.0999999999999996</v>
      </c>
      <c r="I55">
        <f t="shared" si="2"/>
        <v>12589.254117941671</v>
      </c>
      <c r="J55">
        <f t="shared" si="3"/>
        <v>79100.616502201214</v>
      </c>
      <c r="K55" s="23"/>
      <c r="L55" t="str">
        <f t="shared" si="4"/>
        <v>10.0869280386233-1.24952531087729i</v>
      </c>
      <c r="M55">
        <f t="shared" si="5"/>
        <v>10.0869280386233</v>
      </c>
      <c r="N55">
        <f t="shared" si="6"/>
        <v>1.2495253108772899</v>
      </c>
      <c r="O55" s="23"/>
      <c r="P55" t="s">
        <v>24</v>
      </c>
      <c r="Q55">
        <f t="shared" si="7"/>
        <v>10</v>
      </c>
      <c r="R55" t="str">
        <f t="shared" si="8"/>
        <v>0.157309193993929-1.24432542263842i</v>
      </c>
      <c r="S55">
        <f t="shared" si="9"/>
        <v>30</v>
      </c>
      <c r="T55" t="str">
        <f t="shared" si="10"/>
        <v>-0.0000632106324969144i</v>
      </c>
      <c r="U55">
        <f t="shared" si="11"/>
        <v>1000</v>
      </c>
      <c r="V55" t="s">
        <v>24</v>
      </c>
      <c r="W55" s="32">
        <f t="shared" si="0"/>
        <v>30</v>
      </c>
      <c r="X55" s="32" t="str">
        <f t="shared" si="0"/>
        <v>-0.0000632106324969144i</v>
      </c>
      <c r="Y55" s="31" t="str">
        <f t="shared" si="12"/>
        <v>487.136376702257+487.136376702257i</v>
      </c>
      <c r="Z55" s="31" t="str">
        <f t="shared" si="13"/>
        <v>-1.78551755378001E+211-3.42493256562295E+210i</v>
      </c>
      <c r="AA55" s="31" t="str">
        <f t="shared" si="14"/>
        <v>-1.78551755378001E+211-3.42493256562295E+210i</v>
      </c>
      <c r="AB55" s="31" t="str">
        <f t="shared" si="15"/>
        <v>1</v>
      </c>
      <c r="AC55" s="31" t="str">
        <f t="shared" si="16"/>
        <v>1</v>
      </c>
      <c r="AD55" t="str">
        <f t="shared" si="17"/>
        <v>0.0307921984836048-0.0307921984836048i</v>
      </c>
      <c r="AE55" t="s">
        <v>24</v>
      </c>
      <c r="AF55" s="32">
        <f t="shared" si="18"/>
        <v>10</v>
      </c>
      <c r="AG55" s="32" t="str">
        <f t="shared" si="18"/>
        <v>0.157309193993929-1.24432542263842i</v>
      </c>
      <c r="AH55" s="32" t="str">
        <f t="shared" si="19"/>
        <v>0.0307921984836048-0.0307921984836048i</v>
      </c>
      <c r="AI55" t="str">
        <f t="shared" si="20"/>
        <v>10.1881013924775-1.27511762112202i</v>
      </c>
      <c r="AJ55" t="s">
        <v>24</v>
      </c>
      <c r="AK55" s="32" t="str">
        <f t="shared" si="21"/>
        <v>10.1881013924775-1.27511762112202i</v>
      </c>
      <c r="AL55" s="32">
        <f t="shared" si="1"/>
        <v>1000</v>
      </c>
      <c r="AM55" t="str">
        <f t="shared" si="22"/>
        <v>10.0869280386233-1.24952531087729i</v>
      </c>
      <c r="AN55" t="s">
        <v>24</v>
      </c>
    </row>
    <row r="56" spans="7:40" ht="1" customHeight="1">
      <c r="G56" s="23"/>
      <c r="H56">
        <f t="shared" si="23"/>
        <v>4</v>
      </c>
      <c r="I56">
        <f t="shared" si="2"/>
        <v>10000</v>
      </c>
      <c r="J56">
        <f t="shared" si="3"/>
        <v>62831.853071795864</v>
      </c>
      <c r="K56" s="23"/>
      <c r="L56" t="str">
        <f t="shared" si="4"/>
        <v>10.1794010480515-1.5546436862681i</v>
      </c>
      <c r="M56">
        <f t="shared" si="5"/>
        <v>10.179401048051499</v>
      </c>
      <c r="N56">
        <f t="shared" si="6"/>
        <v>1.5546436862680999</v>
      </c>
      <c r="O56" s="23"/>
      <c r="P56" t="s">
        <v>24</v>
      </c>
      <c r="Q56">
        <f t="shared" si="7"/>
        <v>10</v>
      </c>
      <c r="R56" t="str">
        <f t="shared" si="8"/>
        <v>0.247045230318576-1.55223096134648i</v>
      </c>
      <c r="S56">
        <f t="shared" si="9"/>
        <v>30</v>
      </c>
      <c r="T56" t="str">
        <f t="shared" si="10"/>
        <v>-0.0000795774715459477i</v>
      </c>
      <c r="U56">
        <f t="shared" si="11"/>
        <v>1000</v>
      </c>
      <c r="V56" t="s">
        <v>24</v>
      </c>
      <c r="W56" s="32">
        <f t="shared" si="0"/>
        <v>30</v>
      </c>
      <c r="X56" s="32" t="str">
        <f t="shared" si="0"/>
        <v>-0.0000795774715459477i</v>
      </c>
      <c r="Y56" s="31" t="str">
        <f t="shared" si="12"/>
        <v>434.160752734961+434.16075273496i</v>
      </c>
      <c r="Z56" s="31" t="str">
        <f t="shared" si="13"/>
        <v>1.45495228236572E+188+1.04082800174734E+188i</v>
      </c>
      <c r="AA56" s="31" t="str">
        <f t="shared" si="14"/>
        <v>1.45495228236572E+188+1.04082800174734E+188i</v>
      </c>
      <c r="AB56" s="31" t="str">
        <f t="shared" si="15"/>
        <v>1</v>
      </c>
      <c r="AC56" s="31" t="str">
        <f t="shared" si="16"/>
        <v>1</v>
      </c>
      <c r="AD56" t="str">
        <f t="shared" si="17"/>
        <v>0.0345494149471336-0.0345494149471335i</v>
      </c>
      <c r="AE56" t="s">
        <v>24</v>
      </c>
      <c r="AF56" s="32">
        <f t="shared" si="18"/>
        <v>10</v>
      </c>
      <c r="AG56" s="32" t="str">
        <f t="shared" si="18"/>
        <v>0.247045230318576-1.55223096134648i</v>
      </c>
      <c r="AH56" s="32" t="str">
        <f t="shared" si="19"/>
        <v>0.0345494149471336-0.0345494149471335i</v>
      </c>
      <c r="AI56" t="str">
        <f t="shared" si="20"/>
        <v>10.2815946452657-1.58678037629361i</v>
      </c>
      <c r="AJ56" t="s">
        <v>24</v>
      </c>
      <c r="AK56" s="32" t="str">
        <f t="shared" si="21"/>
        <v>10.2815946452657-1.58678037629361i</v>
      </c>
      <c r="AL56" s="32">
        <f t="shared" si="1"/>
        <v>1000</v>
      </c>
      <c r="AM56" t="str">
        <f t="shared" si="22"/>
        <v>10.1794010480515-1.5546436862681i</v>
      </c>
      <c r="AN56" t="s">
        <v>24</v>
      </c>
    </row>
    <row r="57" spans="7:40" ht="1" customHeight="1">
      <c r="G57" s="23"/>
      <c r="H57">
        <f t="shared" si="23"/>
        <v>3.9</v>
      </c>
      <c r="I57">
        <f t="shared" si="2"/>
        <v>7943.2823472428154</v>
      </c>
      <c r="J57">
        <f t="shared" si="3"/>
        <v>49909.114934975034</v>
      </c>
      <c r="K57" s="23"/>
      <c r="L57" t="str">
        <f t="shared" si="4"/>
        <v>10.3209178715239-1.92472774039672i</v>
      </c>
      <c r="M57">
        <f t="shared" si="5"/>
        <v>10.3209178715239</v>
      </c>
      <c r="N57">
        <f t="shared" si="6"/>
        <v>1.92472774039672</v>
      </c>
      <c r="O57" s="23"/>
      <c r="P57" t="s">
        <v>24</v>
      </c>
      <c r="Q57">
        <f t="shared" si="7"/>
        <v>10</v>
      </c>
      <c r="R57" t="str">
        <f t="shared" si="8"/>
        <v>0.385963323878869-1.92630878921555i</v>
      </c>
      <c r="S57">
        <f t="shared" si="9"/>
        <v>30</v>
      </c>
      <c r="T57" t="str">
        <f t="shared" si="10"/>
        <v>-0.000100182101135521i</v>
      </c>
      <c r="U57">
        <f t="shared" si="11"/>
        <v>1000</v>
      </c>
      <c r="V57" t="s">
        <v>24</v>
      </c>
      <c r="W57" s="32">
        <f t="shared" si="0"/>
        <v>30</v>
      </c>
      <c r="X57" s="32" t="str">
        <f t="shared" si="0"/>
        <v>-0.000100182101135521i</v>
      </c>
      <c r="Y57" s="31" t="str">
        <f t="shared" si="12"/>
        <v>386.946178175887+386.946178175887i</v>
      </c>
      <c r="Z57" s="31" t="str">
        <f t="shared" si="13"/>
        <v>-4.82394057190436E+167-2.82825511106744E+167i</v>
      </c>
      <c r="AA57" s="31" t="str">
        <f t="shared" si="14"/>
        <v>-4.82394057190436E+167-2.82825511106744E+167i</v>
      </c>
      <c r="AB57" s="31" t="str">
        <f t="shared" si="15"/>
        <v>1</v>
      </c>
      <c r="AC57" s="31" t="str">
        <f t="shared" si="16"/>
        <v>1</v>
      </c>
      <c r="AD57" t="str">
        <f t="shared" si="17"/>
        <v>0.03876508115602-0.03876508115602i</v>
      </c>
      <c r="AE57" t="s">
        <v>24</v>
      </c>
      <c r="AF57" s="32">
        <f t="shared" si="18"/>
        <v>10</v>
      </c>
      <c r="AG57" s="32" t="str">
        <f t="shared" si="18"/>
        <v>0.385963323878869-1.92630878921555i</v>
      </c>
      <c r="AH57" s="32" t="str">
        <f t="shared" si="19"/>
        <v>0.03876508115602-0.03876508115602i</v>
      </c>
      <c r="AI57" t="str">
        <f t="shared" si="20"/>
        <v>10.4247284050349-1.96507387037157i</v>
      </c>
      <c r="AJ57" t="s">
        <v>24</v>
      </c>
      <c r="AK57" s="32" t="str">
        <f t="shared" si="21"/>
        <v>10.4247284050349-1.96507387037157i</v>
      </c>
      <c r="AL57" s="32">
        <f t="shared" si="1"/>
        <v>1000</v>
      </c>
      <c r="AM57" t="str">
        <f t="shared" si="22"/>
        <v>10.3209178715239-1.92472774039672i</v>
      </c>
      <c r="AN57" t="s">
        <v>24</v>
      </c>
    </row>
    <row r="58" spans="7:40" ht="1" customHeight="1">
      <c r="G58" s="23"/>
      <c r="H58">
        <f t="shared" si="23"/>
        <v>3.8</v>
      </c>
      <c r="I58">
        <f t="shared" si="2"/>
        <v>6309.5734448019384</v>
      </c>
      <c r="J58">
        <f t="shared" si="3"/>
        <v>39644.21916295003</v>
      </c>
      <c r="K58" s="23"/>
      <c r="L58" t="str">
        <f t="shared" si="4"/>
        <v>10.5352981297224-2.36443257001459i</v>
      </c>
      <c r="M58">
        <f t="shared" si="5"/>
        <v>10.535298129722401</v>
      </c>
      <c r="N58">
        <f t="shared" si="6"/>
        <v>2.3644325700145901</v>
      </c>
      <c r="O58" s="23"/>
      <c r="P58" t="s">
        <v>24</v>
      </c>
      <c r="Q58">
        <f t="shared" si="7"/>
        <v>10</v>
      </c>
      <c r="R58" t="str">
        <f t="shared" si="8"/>
        <v>0.598206297664335-2.37154215692618i</v>
      </c>
      <c r="S58">
        <f t="shared" si="9"/>
        <v>30</v>
      </c>
      <c r="T58" t="str">
        <f t="shared" si="10"/>
        <v>-0.00012612179292644i</v>
      </c>
      <c r="U58">
        <f t="shared" si="11"/>
        <v>1000</v>
      </c>
      <c r="V58" t="s">
        <v>24</v>
      </c>
      <c r="W58" s="32">
        <f t="shared" si="0"/>
        <v>30</v>
      </c>
      <c r="X58" s="32" t="str">
        <f t="shared" si="0"/>
        <v>-0.00012612179292644i</v>
      </c>
      <c r="Y58" s="31" t="str">
        <f t="shared" si="12"/>
        <v>344.866144306527+344.866144306527i</v>
      </c>
      <c r="Z58" s="31" t="str">
        <f t="shared" si="13"/>
        <v>2.25250179744109E+149-1.93236267266004E+149i</v>
      </c>
      <c r="AA58" s="31" t="str">
        <f t="shared" si="14"/>
        <v>2.25250179744109E+149-1.93236267266004E+149i</v>
      </c>
      <c r="AB58" s="31" t="str">
        <f t="shared" si="15"/>
        <v>1</v>
      </c>
      <c r="AC58" s="31" t="str">
        <f t="shared" si="16"/>
        <v>1</v>
      </c>
      <c r="AD58" t="str">
        <f t="shared" si="17"/>
        <v>0.0434951364395676-0.0434951364395676i</v>
      </c>
      <c r="AE58" t="s">
        <v>24</v>
      </c>
      <c r="AF58" s="32">
        <f t="shared" si="18"/>
        <v>10</v>
      </c>
      <c r="AG58" s="32" t="str">
        <f t="shared" si="18"/>
        <v>0.598206297664335-2.37154215692618i</v>
      </c>
      <c r="AH58" s="32" t="str">
        <f t="shared" si="19"/>
        <v>0.0434951364395676-0.0434951364395676i</v>
      </c>
      <c r="AI58" t="str">
        <f t="shared" si="20"/>
        <v>10.6417014341039-2.41503729336575i</v>
      </c>
      <c r="AJ58" t="s">
        <v>24</v>
      </c>
      <c r="AK58" s="32" t="str">
        <f t="shared" si="21"/>
        <v>10.6417014341039-2.41503729336575i</v>
      </c>
      <c r="AL58" s="32">
        <f t="shared" si="1"/>
        <v>1000</v>
      </c>
      <c r="AM58" t="str">
        <f t="shared" si="22"/>
        <v>10.5352981297224-2.36443257001459i</v>
      </c>
      <c r="AN58" t="s">
        <v>24</v>
      </c>
    </row>
    <row r="59" spans="7:40" ht="1" customHeight="1">
      <c r="G59" s="23"/>
      <c r="H59">
        <f t="shared" si="23"/>
        <v>3.7</v>
      </c>
      <c r="I59">
        <f t="shared" si="2"/>
        <v>5011.8723362727324</v>
      </c>
      <c r="J59">
        <f t="shared" si="3"/>
        <v>31490.522624728659</v>
      </c>
      <c r="K59" s="23"/>
      <c r="L59" t="str">
        <f t="shared" si="4"/>
        <v>10.8542486916822-2.87015506782657i</v>
      </c>
      <c r="M59">
        <f t="shared" si="5"/>
        <v>10.8542486916822</v>
      </c>
      <c r="N59">
        <f t="shared" si="6"/>
        <v>2.8701550678265701</v>
      </c>
      <c r="O59" s="23"/>
      <c r="P59" t="s">
        <v>24</v>
      </c>
      <c r="Q59">
        <f t="shared" si="7"/>
        <v>10</v>
      </c>
      <c r="R59" t="str">
        <f t="shared" si="8"/>
        <v>0.916041989621071-2.88466409993638i</v>
      </c>
      <c r="S59">
        <f t="shared" si="9"/>
        <v>30</v>
      </c>
      <c r="T59" t="str">
        <f t="shared" si="10"/>
        <v>-0.000158777930096137i</v>
      </c>
      <c r="U59">
        <f t="shared" si="11"/>
        <v>1000</v>
      </c>
      <c r="V59" t="s">
        <v>24</v>
      </c>
      <c r="W59" s="32">
        <f t="shared" si="0"/>
        <v>30</v>
      </c>
      <c r="X59" s="32" t="str">
        <f t="shared" si="0"/>
        <v>-0.000158777930096137i</v>
      </c>
      <c r="Y59" s="31" t="str">
        <f t="shared" si="12"/>
        <v>307.36227464376+307.36227464376i</v>
      </c>
      <c r="Z59" s="31" t="str">
        <f t="shared" si="13"/>
        <v>1.33250357651723E+133-7.52018979871528E+132i</v>
      </c>
      <c r="AA59" s="31" t="str">
        <f t="shared" si="14"/>
        <v>1.33250357651723E+133-7.52018979871528E+132i</v>
      </c>
      <c r="AB59" s="31" t="str">
        <f t="shared" si="15"/>
        <v>1</v>
      </c>
      <c r="AC59" s="31" t="str">
        <f t="shared" si="16"/>
        <v>1</v>
      </c>
      <c r="AD59" t="str">
        <f t="shared" si="17"/>
        <v>0.0488023457575766-0.0488023457575766i</v>
      </c>
      <c r="AE59" t="s">
        <v>24</v>
      </c>
      <c r="AF59" s="32">
        <f t="shared" si="18"/>
        <v>10</v>
      </c>
      <c r="AG59" s="32" t="str">
        <f t="shared" si="18"/>
        <v>0.916041989621071-2.88466409993638i</v>
      </c>
      <c r="AH59" s="32" t="str">
        <f t="shared" si="19"/>
        <v>0.0488023457575766-0.0488023457575766i</v>
      </c>
      <c r="AI59" t="str">
        <f t="shared" si="20"/>
        <v>10.9648443353786-2.93346644569396i</v>
      </c>
      <c r="AJ59" t="s">
        <v>24</v>
      </c>
      <c r="AK59" s="32" t="str">
        <f t="shared" si="21"/>
        <v>10.9648443353786-2.93346644569396i</v>
      </c>
      <c r="AL59" s="32">
        <f t="shared" si="1"/>
        <v>1000</v>
      </c>
      <c r="AM59" t="str">
        <f t="shared" si="22"/>
        <v>10.8542486916822-2.87015506782657i</v>
      </c>
      <c r="AN59" t="s">
        <v>24</v>
      </c>
    </row>
    <row r="60" spans="7:40" ht="1" customHeight="1">
      <c r="G60" s="23"/>
      <c r="H60">
        <f t="shared" si="23"/>
        <v>3.6</v>
      </c>
      <c r="I60">
        <f t="shared" si="2"/>
        <v>3981.0717055349769</v>
      </c>
      <c r="J60">
        <f t="shared" si="3"/>
        <v>25013.811247045742</v>
      </c>
      <c r="K60" s="23"/>
      <c r="L60" t="str">
        <f t="shared" si="4"/>
        <v>11.3153744782655-3.42289823796866i</v>
      </c>
      <c r="M60">
        <f t="shared" si="5"/>
        <v>11.3153744782655</v>
      </c>
      <c r="N60">
        <f t="shared" si="6"/>
        <v>3.4228982379686599</v>
      </c>
      <c r="O60" s="23"/>
      <c r="P60" t="s">
        <v>24</v>
      </c>
      <c r="Q60">
        <f t="shared" si="7"/>
        <v>10</v>
      </c>
      <c r="R60" t="str">
        <f t="shared" si="8"/>
        <v>1.37799743998984-3.44689678628181i</v>
      </c>
      <c r="S60">
        <f t="shared" si="9"/>
        <v>30</v>
      </c>
      <c r="T60" t="str">
        <f t="shared" si="10"/>
        <v>-0.000199889571030105i</v>
      </c>
      <c r="U60">
        <f t="shared" si="11"/>
        <v>1000</v>
      </c>
      <c r="V60" t="s">
        <v>24</v>
      </c>
      <c r="W60" s="32">
        <f t="shared" si="0"/>
        <v>30</v>
      </c>
      <c r="X60" s="32" t="str">
        <f t="shared" si="0"/>
        <v>-0.000199889571030105i</v>
      </c>
      <c r="Y60" s="31" t="str">
        <f t="shared" si="12"/>
        <v>273.936915623173+273.936915623173i</v>
      </c>
      <c r="Z60" s="31" t="str">
        <f t="shared" si="13"/>
        <v>-3.79602982812194E+118-2.70060250302309E+118i</v>
      </c>
      <c r="AA60" s="31" t="str">
        <f t="shared" si="14"/>
        <v>-3.79602982812194E+118-2.70060250302309E+118i</v>
      </c>
      <c r="AB60" s="31" t="str">
        <f t="shared" si="15"/>
        <v>1</v>
      </c>
      <c r="AC60" s="31" t="str">
        <f t="shared" si="16"/>
        <v>1</v>
      </c>
      <c r="AD60" t="str">
        <f t="shared" si="17"/>
        <v>0.0547571325532261-0.0547571325532261i</v>
      </c>
      <c r="AE60" t="s">
        <v>24</v>
      </c>
      <c r="AF60" s="32">
        <f t="shared" si="18"/>
        <v>10</v>
      </c>
      <c r="AG60" s="32" t="str">
        <f t="shared" si="18"/>
        <v>1.37799743998984-3.44689678628181i</v>
      </c>
      <c r="AH60" s="32" t="str">
        <f t="shared" si="19"/>
        <v>0.0547571325532261-0.0547571325532261i</v>
      </c>
      <c r="AI60" t="str">
        <f t="shared" si="20"/>
        <v>11.4327545725431-3.50165391883504i</v>
      </c>
      <c r="AJ60" t="s">
        <v>24</v>
      </c>
      <c r="AK60" s="32" t="str">
        <f t="shared" si="21"/>
        <v>11.4327545725431-3.50165391883504i</v>
      </c>
      <c r="AL60" s="32">
        <f t="shared" si="1"/>
        <v>1000</v>
      </c>
      <c r="AM60" t="str">
        <f t="shared" si="22"/>
        <v>11.3153744782655-3.42289823796866i</v>
      </c>
      <c r="AN60" t="s">
        <v>24</v>
      </c>
    </row>
    <row r="61" spans="7:40" ht="1" customHeight="1">
      <c r="G61" s="23"/>
      <c r="H61">
        <f t="shared" si="23"/>
        <v>3.5</v>
      </c>
      <c r="I61">
        <f t="shared" si="2"/>
        <v>3162.2776601683804</v>
      </c>
      <c r="J61">
        <f t="shared" si="3"/>
        <v>19869.176531592209</v>
      </c>
      <c r="K61" s="23"/>
      <c r="L61" t="str">
        <f t="shared" si="4"/>
        <v>11.9543119769356-3.98033231111593i</v>
      </c>
      <c r="M61">
        <f t="shared" si="5"/>
        <v>11.9543119769356</v>
      </c>
      <c r="N61">
        <f t="shared" si="6"/>
        <v>3.9803323111159301</v>
      </c>
      <c r="O61" s="23"/>
      <c r="P61" t="s">
        <v>24</v>
      </c>
      <c r="Q61">
        <f t="shared" si="7"/>
        <v>10</v>
      </c>
      <c r="R61" t="str">
        <f t="shared" si="8"/>
        <v>2.02108322864378-4.01572594549636i</v>
      </c>
      <c r="S61">
        <f t="shared" si="9"/>
        <v>30</v>
      </c>
      <c r="T61" t="str">
        <f t="shared" si="10"/>
        <v>-0.000251646060522435i</v>
      </c>
      <c r="U61">
        <f t="shared" si="11"/>
        <v>1000</v>
      </c>
      <c r="V61" t="s">
        <v>24</v>
      </c>
      <c r="W61" s="32">
        <f t="shared" si="0"/>
        <v>30</v>
      </c>
      <c r="X61" s="32" t="str">
        <f t="shared" si="0"/>
        <v>-0.000251646060522435i</v>
      </c>
      <c r="Y61" s="31" t="str">
        <f t="shared" si="12"/>
        <v>244.146533038617+244.146533038617i</v>
      </c>
      <c r="Z61" s="31" t="str">
        <f t="shared" si="13"/>
        <v>3.35149924229662E+105-4.20347522864735E+105i</v>
      </c>
      <c r="AA61" s="31" t="str">
        <f t="shared" si="14"/>
        <v>3.35149924229662E+105-4.20347522864735E+105i</v>
      </c>
      <c r="AB61" s="31" t="str">
        <f t="shared" si="15"/>
        <v>1</v>
      </c>
      <c r="AC61" s="31" t="str">
        <f t="shared" si="16"/>
        <v>1</v>
      </c>
      <c r="AD61" t="str">
        <f t="shared" si="17"/>
        <v>0.0614385132293786-0.0614385132293786i</v>
      </c>
      <c r="AE61" t="s">
        <v>24</v>
      </c>
      <c r="AF61" s="32">
        <f t="shared" si="18"/>
        <v>10</v>
      </c>
      <c r="AG61" s="32" t="str">
        <f t="shared" si="18"/>
        <v>2.02108322864378-4.01572594549636i</v>
      </c>
      <c r="AH61" s="32" t="str">
        <f t="shared" si="19"/>
        <v>0.0614385132293786-0.0614385132293786i</v>
      </c>
      <c r="AI61" t="str">
        <f t="shared" si="20"/>
        <v>12.0825217418732-4.07716445872574i</v>
      </c>
      <c r="AJ61" t="s">
        <v>24</v>
      </c>
      <c r="AK61" s="32" t="str">
        <f t="shared" si="21"/>
        <v>12.0825217418732-4.07716445872574i</v>
      </c>
      <c r="AL61" s="32">
        <f t="shared" si="1"/>
        <v>1000</v>
      </c>
      <c r="AM61" t="str">
        <f t="shared" si="22"/>
        <v>11.9543119769356-3.98033231111593i</v>
      </c>
      <c r="AN61" t="s">
        <v>24</v>
      </c>
    </row>
    <row r="62" spans="7:40" ht="1" customHeight="1">
      <c r="G62" s="23"/>
      <c r="H62">
        <f t="shared" si="23"/>
        <v>3.4</v>
      </c>
      <c r="I62">
        <f t="shared" si="2"/>
        <v>2511.8864315095811</v>
      </c>
      <c r="J62">
        <f t="shared" si="3"/>
        <v>15782.647919764762</v>
      </c>
      <c r="K62" s="23"/>
      <c r="L62" t="str">
        <f t="shared" si="4"/>
        <v>12.7886407539253-4.47343537194792i</v>
      </c>
      <c r="M62">
        <f t="shared" si="5"/>
        <v>12.7886407539253</v>
      </c>
      <c r="N62">
        <f t="shared" si="6"/>
        <v>4.4734353719479198</v>
      </c>
      <c r="O62" s="23"/>
      <c r="P62" t="s">
        <v>24</v>
      </c>
      <c r="Q62">
        <f t="shared" si="7"/>
        <v>10</v>
      </c>
      <c r="R62" t="str">
        <f t="shared" si="8"/>
        <v>2.86457458373509-4.52105720949977i</v>
      </c>
      <c r="S62">
        <f t="shared" si="9"/>
        <v>30</v>
      </c>
      <c r="T62" t="str">
        <f t="shared" si="10"/>
        <v>-0.000316803620369586i</v>
      </c>
      <c r="U62">
        <f t="shared" si="11"/>
        <v>1000</v>
      </c>
      <c r="V62" t="s">
        <v>24</v>
      </c>
      <c r="W62" s="32">
        <f t="shared" si="0"/>
        <v>30</v>
      </c>
      <c r="X62" s="32" t="str">
        <f t="shared" si="0"/>
        <v>-0.000316803620369586i</v>
      </c>
      <c r="Y62" s="31" t="str">
        <f t="shared" si="12"/>
        <v>217.595826612769+217.595826612769i</v>
      </c>
      <c r="Z62" s="31" t="str">
        <f t="shared" si="13"/>
        <v>-1.07345493195396E+94-1.16420914418621E+94i</v>
      </c>
      <c r="AA62" s="31" t="str">
        <f t="shared" si="14"/>
        <v>-1.07345493195396E+94-1.16420914418621E+94i</v>
      </c>
      <c r="AB62" s="31" t="str">
        <f t="shared" si="15"/>
        <v>1</v>
      </c>
      <c r="AC62" s="31" t="str">
        <f t="shared" si="16"/>
        <v>1</v>
      </c>
      <c r="AD62" t="str">
        <f t="shared" si="17"/>
        <v>0.068935145648238-0.068935145648238i</v>
      </c>
      <c r="AE62" t="s">
        <v>24</v>
      </c>
      <c r="AF62" s="32">
        <f t="shared" si="18"/>
        <v>10</v>
      </c>
      <c r="AG62" s="32" t="str">
        <f t="shared" si="18"/>
        <v>2.86457458373509-4.52105720949977i</v>
      </c>
      <c r="AH62" s="32" t="str">
        <f t="shared" si="19"/>
        <v>0.068935145648238-0.068935145648238i</v>
      </c>
      <c r="AI62" t="str">
        <f t="shared" si="20"/>
        <v>12.9335097293833-4.58999235514801i</v>
      </c>
      <c r="AJ62" t="s">
        <v>24</v>
      </c>
      <c r="AK62" s="32" t="str">
        <f t="shared" si="21"/>
        <v>12.9335097293833-4.58999235514801i</v>
      </c>
      <c r="AL62" s="32">
        <f t="shared" si="1"/>
        <v>1000</v>
      </c>
      <c r="AM62" t="str">
        <f t="shared" si="22"/>
        <v>12.7886407539253-4.47343537194792i</v>
      </c>
      <c r="AN62" t="s">
        <v>24</v>
      </c>
    </row>
    <row r="63" spans="7:40" ht="1" customHeight="1">
      <c r="G63" s="23"/>
      <c r="H63">
        <f t="shared" si="23"/>
        <v>3.3</v>
      </c>
      <c r="I63">
        <f t="shared" si="2"/>
        <v>1995.2623149688804</v>
      </c>
      <c r="J63">
        <f t="shared" si="3"/>
        <v>12536.602861381598</v>
      </c>
      <c r="K63" s="23"/>
      <c r="L63" t="str">
        <f t="shared" si="4"/>
        <v>13.7970445841289-4.81665041422512i</v>
      </c>
      <c r="M63">
        <f t="shared" si="5"/>
        <v>13.7970445841289</v>
      </c>
      <c r="N63">
        <f t="shared" si="6"/>
        <v>4.8166504142251201</v>
      </c>
      <c r="O63" s="23"/>
      <c r="P63" t="s">
        <v>24</v>
      </c>
      <c r="Q63">
        <f t="shared" si="7"/>
        <v>10</v>
      </c>
      <c r="R63" t="str">
        <f t="shared" si="8"/>
        <v>3.88853270117722-4.87489901881542i</v>
      </c>
      <c r="S63">
        <f t="shared" si="9"/>
        <v>30</v>
      </c>
      <c r="T63" t="str">
        <f t="shared" si="10"/>
        <v>-0.000398832128231665i</v>
      </c>
      <c r="U63">
        <f t="shared" si="11"/>
        <v>1000</v>
      </c>
      <c r="V63" t="s">
        <v>24</v>
      </c>
      <c r="W63" s="32">
        <f t="shared" si="0"/>
        <v>30</v>
      </c>
      <c r="X63" s="32" t="str">
        <f t="shared" si="0"/>
        <v>-0.000398832128231665i</v>
      </c>
      <c r="Y63" s="31" t="str">
        <f t="shared" si="12"/>
        <v>193.932484602618+193.932484602618i</v>
      </c>
      <c r="Z63" s="31" t="str">
        <f t="shared" si="13"/>
        <v>5.54820896422679E+83-6.26826991689438E+83i</v>
      </c>
      <c r="AA63" s="31" t="str">
        <f t="shared" si="14"/>
        <v>5.54820896422679E+83-6.26826991689438E+83i</v>
      </c>
      <c r="AB63" s="31" t="str">
        <f t="shared" si="15"/>
        <v>1</v>
      </c>
      <c r="AC63" s="31" t="str">
        <f t="shared" si="16"/>
        <v>1</v>
      </c>
      <c r="AD63" t="str">
        <f t="shared" si="17"/>
        <v>0.0773465055673167-0.0773465055673167i</v>
      </c>
      <c r="AE63" t="s">
        <v>24</v>
      </c>
      <c r="AF63" s="32">
        <f t="shared" si="18"/>
        <v>10</v>
      </c>
      <c r="AG63" s="32" t="str">
        <f t="shared" si="18"/>
        <v>3.88853270117722-4.87489901881542i</v>
      </c>
      <c r="AH63" s="32" t="str">
        <f t="shared" si="19"/>
        <v>0.0773465055673167-0.0773465055673167i</v>
      </c>
      <c r="AI63" t="str">
        <f t="shared" si="20"/>
        <v>13.9658792067445-4.95224552438274i</v>
      </c>
      <c r="AJ63" t="s">
        <v>24</v>
      </c>
      <c r="AK63" s="32" t="str">
        <f t="shared" si="21"/>
        <v>13.9658792067445-4.95224552438274i</v>
      </c>
      <c r="AL63" s="32">
        <f t="shared" si="1"/>
        <v>1000</v>
      </c>
      <c r="AM63" t="str">
        <f t="shared" si="22"/>
        <v>13.7970445841289-4.81665041422512i</v>
      </c>
      <c r="AN63" t="s">
        <v>24</v>
      </c>
    </row>
    <row r="64" spans="7:40" ht="1" customHeight="1">
      <c r="G64" s="23"/>
      <c r="H64">
        <f t="shared" si="23"/>
        <v>3.2</v>
      </c>
      <c r="I64">
        <f t="shared" si="2"/>
        <v>1584.8931924611156</v>
      </c>
      <c r="J64">
        <f t="shared" si="3"/>
        <v>9958.17762032063</v>
      </c>
      <c r="K64" s="23"/>
      <c r="L64" t="str">
        <f t="shared" si="4"/>
        <v>14.9076284031205-4.93633224172751i</v>
      </c>
      <c r="M64">
        <f t="shared" si="5"/>
        <v>14.9076284031205</v>
      </c>
      <c r="N64">
        <f t="shared" si="6"/>
        <v>4.9363322417275102</v>
      </c>
      <c r="O64" s="23"/>
      <c r="P64" t="s">
        <v>24</v>
      </c>
      <c r="Q64">
        <f t="shared" si="7"/>
        <v>10</v>
      </c>
      <c r="R64" t="str">
        <f t="shared" si="8"/>
        <v>5.02095491724171-4.99995608895152i</v>
      </c>
      <c r="S64">
        <f t="shared" si="9"/>
        <v>30</v>
      </c>
      <c r="T64" t="str">
        <f t="shared" si="10"/>
        <v>-0.000502099901270792i</v>
      </c>
      <c r="U64">
        <f t="shared" si="11"/>
        <v>1000</v>
      </c>
      <c r="V64" t="s">
        <v>24</v>
      </c>
      <c r="W64" s="32">
        <f t="shared" si="0"/>
        <v>30</v>
      </c>
      <c r="X64" s="32" t="str">
        <f t="shared" si="0"/>
        <v>-0.000502099901270792i</v>
      </c>
      <c r="Y64" s="31" t="str">
        <f t="shared" si="12"/>
        <v>172.842508836692+172.842508836692i</v>
      </c>
      <c r="Z64" s="31" t="str">
        <f t="shared" si="13"/>
        <v>-5.79245554970028E+74-3.1840057218576E+73i</v>
      </c>
      <c r="AA64" s="31" t="str">
        <f t="shared" si="14"/>
        <v>-5.79245554970028E+74-3.1840057218576E+73i</v>
      </c>
      <c r="AB64" s="31" t="str">
        <f t="shared" si="15"/>
        <v>1</v>
      </c>
      <c r="AC64" s="31" t="str">
        <f t="shared" si="16"/>
        <v>1</v>
      </c>
      <c r="AD64" t="str">
        <f t="shared" si="17"/>
        <v>0.0867842066222991-0.0867842066222991i</v>
      </c>
      <c r="AE64" t="s">
        <v>24</v>
      </c>
      <c r="AF64" s="32">
        <f t="shared" si="18"/>
        <v>10</v>
      </c>
      <c r="AG64" s="32" t="str">
        <f t="shared" si="18"/>
        <v>5.02095491724171-4.99995608895152i</v>
      </c>
      <c r="AH64" s="32" t="str">
        <f t="shared" si="19"/>
        <v>0.0867842066222991-0.0867842066222991i</v>
      </c>
      <c r="AI64" t="str">
        <f t="shared" si="20"/>
        <v>15.107739123864-5.08674029557382i</v>
      </c>
      <c r="AJ64" t="s">
        <v>24</v>
      </c>
      <c r="AK64" s="32" t="str">
        <f t="shared" si="21"/>
        <v>15.107739123864-5.08674029557382i</v>
      </c>
      <c r="AL64" s="32">
        <f t="shared" si="1"/>
        <v>1000</v>
      </c>
      <c r="AM64" t="str">
        <f t="shared" si="22"/>
        <v>14.9076284031205-4.93633224172751i</v>
      </c>
      <c r="AN64" t="s">
        <v>24</v>
      </c>
    </row>
    <row r="65" spans="7:40" ht="1" customHeight="1">
      <c r="G65" s="23"/>
      <c r="H65">
        <f t="shared" si="23"/>
        <v>3.1</v>
      </c>
      <c r="I65">
        <f t="shared" si="2"/>
        <v>1258.925411794168</v>
      </c>
      <c r="J65">
        <f t="shared" si="3"/>
        <v>7910.0616502201265</v>
      </c>
      <c r="K65" s="23"/>
      <c r="L65" t="str">
        <f t="shared" si="4"/>
        <v>16.0122774918868-4.80548353394048i</v>
      </c>
      <c r="M65">
        <f t="shared" si="5"/>
        <v>16.012277491886799</v>
      </c>
      <c r="N65">
        <f t="shared" si="6"/>
        <v>4.80548353394048</v>
      </c>
      <c r="O65" s="23"/>
      <c r="P65" t="s">
        <v>24</v>
      </c>
      <c r="Q65">
        <f t="shared" si="7"/>
        <v>10</v>
      </c>
      <c r="R65" t="str">
        <f t="shared" si="8"/>
        <v>6.15123139558601-4.86566195638549i</v>
      </c>
      <c r="S65">
        <f t="shared" si="9"/>
        <v>30</v>
      </c>
      <c r="T65" t="str">
        <f t="shared" si="10"/>
        <v>-0.000632106324969143i</v>
      </c>
      <c r="U65">
        <f t="shared" si="11"/>
        <v>1000</v>
      </c>
      <c r="V65" t="s">
        <v>24</v>
      </c>
      <c r="W65" s="32">
        <f t="shared" si="0"/>
        <v>30</v>
      </c>
      <c r="X65" s="32" t="str">
        <f t="shared" si="0"/>
        <v>-0.000632106324969143i</v>
      </c>
      <c r="Y65" s="31" t="str">
        <f t="shared" si="12"/>
        <v>154.046048150092+154.046048150092i</v>
      </c>
      <c r="Z65" s="31" t="str">
        <f t="shared" si="13"/>
        <v>-3.96077842633066E+66-4.29467569550511E+65i</v>
      </c>
      <c r="AA65" s="31" t="str">
        <f t="shared" si="14"/>
        <v>-3.96077842633066E+66-4.29467569550511E+65i</v>
      </c>
      <c r="AB65" s="31" t="str">
        <f t="shared" si="15"/>
        <v>1</v>
      </c>
      <c r="AC65" s="31" t="str">
        <f t="shared" si="16"/>
        <v>1</v>
      </c>
      <c r="AD65" t="str">
        <f t="shared" si="17"/>
        <v>0.0973734813721742-0.0973734813721742i</v>
      </c>
      <c r="AE65" t="s">
        <v>24</v>
      </c>
      <c r="AF65" s="32">
        <f t="shared" si="18"/>
        <v>10</v>
      </c>
      <c r="AG65" s="32" t="str">
        <f t="shared" si="18"/>
        <v>6.15123139558601-4.86566195638549i</v>
      </c>
      <c r="AH65" s="32" t="str">
        <f t="shared" si="19"/>
        <v>0.0973734813721742-0.0973734813721742i</v>
      </c>
      <c r="AI65" t="str">
        <f t="shared" si="20"/>
        <v>16.2486048769582-4.96303543775766i</v>
      </c>
      <c r="AJ65" t="s">
        <v>24</v>
      </c>
      <c r="AK65" s="32" t="str">
        <f t="shared" si="21"/>
        <v>16.2486048769582-4.96303543775766i</v>
      </c>
      <c r="AL65" s="32">
        <f t="shared" si="1"/>
        <v>1000</v>
      </c>
      <c r="AM65" t="str">
        <f t="shared" si="22"/>
        <v>16.0122774918868-4.80548353394048i</v>
      </c>
      <c r="AN65" t="s">
        <v>24</v>
      </c>
    </row>
    <row r="66" spans="7:40" ht="1" customHeight="1">
      <c r="G66" s="23"/>
      <c r="H66">
        <f t="shared" si="23"/>
        <v>3</v>
      </c>
      <c r="I66">
        <f t="shared" si="2"/>
        <v>1000</v>
      </c>
      <c r="J66">
        <f t="shared" si="3"/>
        <v>6283.1853071795858</v>
      </c>
      <c r="K66" s="23"/>
      <c r="L66" t="str">
        <f t="shared" si="4"/>
        <v>17.0055585688217-4.45852510028663i</v>
      </c>
      <c r="M66">
        <f t="shared" si="5"/>
        <v>17.005558568821701</v>
      </c>
      <c r="N66">
        <f t="shared" si="6"/>
        <v>4.4585251002866304</v>
      </c>
      <c r="O66" s="23"/>
      <c r="P66" t="s">
        <v>24</v>
      </c>
      <c r="Q66">
        <f t="shared" si="7"/>
        <v>10</v>
      </c>
      <c r="R66" t="str">
        <f t="shared" si="8"/>
        <v>7.16956800324898-4.50477243368389i</v>
      </c>
      <c r="S66">
        <f t="shared" si="9"/>
        <v>30</v>
      </c>
      <c r="T66" t="str">
        <f t="shared" si="10"/>
        <v>-0.000795774715459477i</v>
      </c>
      <c r="U66">
        <f t="shared" si="11"/>
        <v>1000</v>
      </c>
      <c r="V66" t="s">
        <v>24</v>
      </c>
      <c r="W66" s="32">
        <f t="shared" si="0"/>
        <v>30</v>
      </c>
      <c r="X66" s="32" t="str">
        <f t="shared" si="0"/>
        <v>-0.000795774715459477i</v>
      </c>
      <c r="Y66" s="31" t="str">
        <f t="shared" si="12"/>
        <v>137.293684929565+137.293684929565i</v>
      </c>
      <c r="Z66" s="31" t="str">
        <f t="shared" si="13"/>
        <v>1.25225629109215E+59-1.70170691226206E+59i</v>
      </c>
      <c r="AA66" s="31" t="str">
        <f t="shared" si="14"/>
        <v>1.25225629109215E+59-1.70170691226206E+59i</v>
      </c>
      <c r="AB66" s="31" t="str">
        <f t="shared" si="15"/>
        <v>1</v>
      </c>
      <c r="AC66" s="31" t="str">
        <f t="shared" si="16"/>
        <v>1</v>
      </c>
      <c r="AD66" t="str">
        <f t="shared" si="17"/>
        <v>0.109254843059208-0.109254843059208i</v>
      </c>
      <c r="AE66" t="s">
        <v>24</v>
      </c>
      <c r="AF66" s="32">
        <f t="shared" si="18"/>
        <v>10</v>
      </c>
      <c r="AG66" s="32" t="str">
        <f t="shared" si="18"/>
        <v>7.16956800324898-4.50477243368389i</v>
      </c>
      <c r="AH66" s="32" t="str">
        <f t="shared" si="19"/>
        <v>0.109254843059208-0.109254843059208i</v>
      </c>
      <c r="AI66" t="str">
        <f t="shared" si="20"/>
        <v>17.2788228463082-4.6140272767431i</v>
      </c>
      <c r="AJ66" t="s">
        <v>24</v>
      </c>
      <c r="AK66" s="32" t="str">
        <f t="shared" si="21"/>
        <v>17.2788228463082-4.6140272767431i</v>
      </c>
      <c r="AL66" s="32">
        <f t="shared" si="1"/>
        <v>1000</v>
      </c>
      <c r="AM66" t="str">
        <f t="shared" si="22"/>
        <v>17.0055585688217-4.45852510028663i</v>
      </c>
      <c r="AN66" t="s">
        <v>24</v>
      </c>
    </row>
    <row r="67" spans="7:40" ht="1" customHeight="1">
      <c r="G67" s="23"/>
      <c r="H67">
        <f t="shared" si="23"/>
        <v>2.9</v>
      </c>
      <c r="I67">
        <f t="shared" si="2"/>
        <v>794.32823472428208</v>
      </c>
      <c r="J67">
        <f t="shared" si="3"/>
        <v>4990.9114934975069</v>
      </c>
      <c r="K67" s="23"/>
      <c r="L67" t="str">
        <f t="shared" si="4"/>
        <v>17.8216837626555-3.97280350085682i</v>
      </c>
      <c r="M67">
        <f t="shared" si="5"/>
        <v>17.8216837626555</v>
      </c>
      <c r="N67">
        <f t="shared" si="6"/>
        <v>3.9728035008568199</v>
      </c>
      <c r="O67" s="23"/>
      <c r="P67" t="s">
        <v>24</v>
      </c>
      <c r="Q67">
        <f t="shared" si="7"/>
        <v>10</v>
      </c>
      <c r="R67" t="str">
        <f t="shared" si="8"/>
        <v>8.00581558225436-3.99563170042947i</v>
      </c>
      <c r="S67">
        <f t="shared" si="9"/>
        <v>30</v>
      </c>
      <c r="T67" t="str">
        <f t="shared" si="10"/>
        <v>-0.00100182101135521i</v>
      </c>
      <c r="U67">
        <f t="shared" si="11"/>
        <v>1000</v>
      </c>
      <c r="V67" t="s">
        <v>24</v>
      </c>
      <c r="W67" s="32">
        <f t="shared" si="0"/>
        <v>30</v>
      </c>
      <c r="X67" s="32" t="str">
        <f t="shared" si="0"/>
        <v>-0.00100182101135521i</v>
      </c>
      <c r="Y67" s="31" t="str">
        <f t="shared" si="12"/>
        <v>122.363125493314+122.363125493314i</v>
      </c>
      <c r="Z67" s="31" t="str">
        <f t="shared" si="13"/>
        <v>-6.8405030836845E+52+1.09681495656791E+52i</v>
      </c>
      <c r="AA67" s="31" t="str">
        <f t="shared" si="14"/>
        <v>-6.8405030836845E+52+1.09681495656791E+52i</v>
      </c>
      <c r="AB67" s="31" t="str">
        <f t="shared" si="15"/>
        <v>1</v>
      </c>
      <c r="AC67" s="31" t="str">
        <f t="shared" si="16"/>
        <v>1</v>
      </c>
      <c r="AD67" t="str">
        <f t="shared" si="17"/>
        <v>0.122585950134296-0.122585950134296i</v>
      </c>
      <c r="AE67" t="s">
        <v>24</v>
      </c>
      <c r="AF67" s="32">
        <f t="shared" si="18"/>
        <v>10</v>
      </c>
      <c r="AG67" s="32" t="str">
        <f t="shared" si="18"/>
        <v>8.00581558225436-3.99563170042947i</v>
      </c>
      <c r="AH67" s="32" t="str">
        <f t="shared" si="19"/>
        <v>0.122585950134296-0.122585950134296i</v>
      </c>
      <c r="AI67" t="str">
        <f t="shared" si="20"/>
        <v>18.1284015323887-4.11821765056377i</v>
      </c>
      <c r="AJ67" t="s">
        <v>24</v>
      </c>
      <c r="AK67" s="32" t="str">
        <f t="shared" si="21"/>
        <v>18.1284015323887-4.11821765056377i</v>
      </c>
      <c r="AL67" s="32">
        <f t="shared" si="1"/>
        <v>1000</v>
      </c>
      <c r="AM67" t="str">
        <f t="shared" si="22"/>
        <v>17.8216837626555-3.97280350085682i</v>
      </c>
      <c r="AN67" t="s">
        <v>24</v>
      </c>
    </row>
    <row r="68" spans="7:40" ht="1" customHeight="1">
      <c r="G68" s="23"/>
      <c r="H68">
        <f t="shared" si="23"/>
        <v>2.8</v>
      </c>
      <c r="I68">
        <f t="shared" si="2"/>
        <v>630.95734448019323</v>
      </c>
      <c r="J68">
        <f t="shared" si="3"/>
        <v>3964.4219162949989</v>
      </c>
      <c r="K68" s="23"/>
      <c r="L68" t="str">
        <f t="shared" si="4"/>
        <v>18.4451892315572-3.43331248301416i</v>
      </c>
      <c r="M68">
        <f t="shared" si="5"/>
        <v>18.445189231557201</v>
      </c>
      <c r="N68">
        <f t="shared" si="6"/>
        <v>3.4333124830141601</v>
      </c>
      <c r="O68" s="23"/>
      <c r="P68" t="s">
        <v>24</v>
      </c>
      <c r="Q68">
        <f t="shared" si="7"/>
        <v>10</v>
      </c>
      <c r="R68" t="str">
        <f t="shared" si="8"/>
        <v>8.64179940094449-3.42597389413293i</v>
      </c>
      <c r="S68">
        <f t="shared" si="9"/>
        <v>30</v>
      </c>
      <c r="T68" t="str">
        <f t="shared" si="10"/>
        <v>-0.0012612179292644i</v>
      </c>
      <c r="U68">
        <f t="shared" si="11"/>
        <v>1000</v>
      </c>
      <c r="V68" t="s">
        <v>24</v>
      </c>
      <c r="W68" s="32">
        <f t="shared" ref="W68:X99" si="24">S68</f>
        <v>30</v>
      </c>
      <c r="X68" s="32" t="str">
        <f t="shared" si="24"/>
        <v>-0.0012612179292644i</v>
      </c>
      <c r="Y68" s="31" t="str">
        <f t="shared" si="12"/>
        <v>109.056250388894+109.056250388894i</v>
      </c>
      <c r="Z68" s="31" t="str">
        <f t="shared" si="13"/>
        <v>-7.16627290066804E+46+9.02123120441894E+46i</v>
      </c>
      <c r="AA68" s="31" t="str">
        <f t="shared" si="14"/>
        <v>-7.16627290066804E+46+9.02123120441894E+46i</v>
      </c>
      <c r="AB68" s="31" t="str">
        <f t="shared" si="15"/>
        <v>1</v>
      </c>
      <c r="AC68" s="31" t="str">
        <f t="shared" si="16"/>
        <v>1</v>
      </c>
      <c r="AD68" t="str">
        <f t="shared" si="17"/>
        <v>0.13754369828882-0.13754369828882i</v>
      </c>
      <c r="AE68" t="s">
        <v>24</v>
      </c>
      <c r="AF68" s="32">
        <f t="shared" si="18"/>
        <v>10</v>
      </c>
      <c r="AG68" s="32" t="str">
        <f t="shared" si="18"/>
        <v>8.64179940094449-3.42597389413293i</v>
      </c>
      <c r="AH68" s="32" t="str">
        <f t="shared" si="19"/>
        <v>0.13754369828882-0.13754369828882i</v>
      </c>
      <c r="AI68" t="str">
        <f t="shared" si="20"/>
        <v>18.7793430992333-3.56351759242175i</v>
      </c>
      <c r="AJ68" t="s">
        <v>24</v>
      </c>
      <c r="AK68" s="32" t="str">
        <f t="shared" si="21"/>
        <v>18.7793430992333-3.56351759242175i</v>
      </c>
      <c r="AL68" s="32">
        <f t="shared" si="1"/>
        <v>1000</v>
      </c>
      <c r="AM68" t="str">
        <f t="shared" si="22"/>
        <v>18.4451892315572-3.43331248301416i</v>
      </c>
      <c r="AN68" t="s">
        <v>24</v>
      </c>
    </row>
    <row r="69" spans="7:40" ht="1" customHeight="1">
      <c r="G69" s="23"/>
      <c r="H69">
        <f t="shared" si="23"/>
        <v>2.7</v>
      </c>
      <c r="I69">
        <f t="shared" si="2"/>
        <v>501.18723362727269</v>
      </c>
      <c r="J69">
        <f t="shared" si="3"/>
        <v>3149.0522624728624</v>
      </c>
      <c r="K69" s="23"/>
      <c r="L69" t="str">
        <f t="shared" si="4"/>
        <v>18.8971043702756-2.9062678881415i</v>
      </c>
      <c r="M69">
        <f t="shared" si="5"/>
        <v>18.897104370275599</v>
      </c>
      <c r="N69">
        <f t="shared" si="6"/>
        <v>2.9062678881415001</v>
      </c>
      <c r="O69" s="23"/>
      <c r="P69" t="s">
        <v>24</v>
      </c>
      <c r="Q69">
        <f t="shared" si="7"/>
        <v>10</v>
      </c>
      <c r="R69" t="str">
        <f t="shared" si="8"/>
        <v>9.09781266401955-2.8649487553185i</v>
      </c>
      <c r="S69">
        <f t="shared" si="9"/>
        <v>30</v>
      </c>
      <c r="T69" t="str">
        <f t="shared" si="10"/>
        <v>-0.00158777930096138i</v>
      </c>
      <c r="U69">
        <f t="shared" si="11"/>
        <v>1000</v>
      </c>
      <c r="V69" t="s">
        <v>24</v>
      </c>
      <c r="W69" s="32">
        <f t="shared" si="24"/>
        <v>30</v>
      </c>
      <c r="X69" s="32" t="str">
        <f t="shared" si="24"/>
        <v>-0.00158777930096138i</v>
      </c>
      <c r="Y69" s="31" t="str">
        <f t="shared" si="12"/>
        <v>97.1964854684497+97.1964854684497i</v>
      </c>
      <c r="Z69" s="31" t="str">
        <f t="shared" si="13"/>
        <v>-7.99351275590126E+41+1.56125354506004E+41i</v>
      </c>
      <c r="AA69" s="31" t="str">
        <f t="shared" si="14"/>
        <v>-7.99351275590126E+41+1.56125354506004E+41i</v>
      </c>
      <c r="AB69" s="31" t="str">
        <f t="shared" si="15"/>
        <v>1+2.3308949490054E-17i</v>
      </c>
      <c r="AC69" s="31" t="str">
        <f t="shared" si="16"/>
        <v>1+2.3308949490054E-17i</v>
      </c>
      <c r="AD69" t="str">
        <f t="shared" si="17"/>
        <v>0.154326567752998-0.154326567752998i</v>
      </c>
      <c r="AE69" t="s">
        <v>24</v>
      </c>
      <c r="AF69" s="32">
        <f t="shared" ref="AF69:AG100" si="25">Q69</f>
        <v>10</v>
      </c>
      <c r="AG69" s="32" t="str">
        <f t="shared" si="25"/>
        <v>9.09781266401955-2.8649487553185i</v>
      </c>
      <c r="AH69" s="32" t="str">
        <f t="shared" si="19"/>
        <v>0.154326567752998-0.154326567752998i</v>
      </c>
      <c r="AI69" t="str">
        <f t="shared" si="20"/>
        <v>19.2521392317725-3.0192753230715i</v>
      </c>
      <c r="AJ69" t="s">
        <v>24</v>
      </c>
      <c r="AK69" s="32" t="str">
        <f t="shared" si="21"/>
        <v>19.2521392317725-3.0192753230715i</v>
      </c>
      <c r="AL69" s="32">
        <f t="shared" si="1"/>
        <v>1000</v>
      </c>
      <c r="AM69" t="str">
        <f t="shared" si="22"/>
        <v>18.8971043702756-2.9062678881415i</v>
      </c>
      <c r="AN69" t="s">
        <v>24</v>
      </c>
    </row>
    <row r="70" spans="7:40" ht="1" customHeight="1">
      <c r="G70" s="23"/>
      <c r="H70">
        <f t="shared" si="23"/>
        <v>2.6</v>
      </c>
      <c r="I70">
        <f t="shared" si="2"/>
        <v>398.10717055349761</v>
      </c>
      <c r="J70">
        <f t="shared" si="3"/>
        <v>2501.3811247045737</v>
      </c>
      <c r="K70" s="23"/>
      <c r="L70" t="str">
        <f t="shared" si="4"/>
        <v>19.2141580189867-2.43107544598136i</v>
      </c>
      <c r="M70">
        <f t="shared" si="5"/>
        <v>19.214158018986701</v>
      </c>
      <c r="N70">
        <f t="shared" si="6"/>
        <v>2.4310754459813602</v>
      </c>
      <c r="O70" s="23"/>
      <c r="P70" t="s">
        <v>24</v>
      </c>
      <c r="Q70">
        <f t="shared" si="7"/>
        <v>10</v>
      </c>
      <c r="R70" t="str">
        <f t="shared" si="8"/>
        <v>9.41115286747817-2.35408801444192i</v>
      </c>
      <c r="S70">
        <f t="shared" si="9"/>
        <v>30</v>
      </c>
      <c r="T70" t="str">
        <f t="shared" si="10"/>
        <v>-0.00199889571030105i</v>
      </c>
      <c r="U70">
        <f t="shared" si="11"/>
        <v>1000</v>
      </c>
      <c r="V70" t="s">
        <v>24</v>
      </c>
      <c r="W70" s="32">
        <f t="shared" si="24"/>
        <v>30</v>
      </c>
      <c r="X70" s="32" t="str">
        <f t="shared" si="24"/>
        <v>-0.00199889571030105i</v>
      </c>
      <c r="Y70" s="31" t="str">
        <f t="shared" si="12"/>
        <v>86.6264588570591+86.6264588570591i</v>
      </c>
      <c r="Z70" s="31" t="str">
        <f t="shared" si="13"/>
        <v>4.82126732554967E+36-2.03470313264363E+37i</v>
      </c>
      <c r="AA70" s="31" t="str">
        <f t="shared" si="14"/>
        <v>4.82126732554967E+36-2.03470313264363E+37i</v>
      </c>
      <c r="AB70" s="31" t="str">
        <f t="shared" si="15"/>
        <v>1</v>
      </c>
      <c r="AC70" s="31" t="str">
        <f t="shared" si="16"/>
        <v>1</v>
      </c>
      <c r="AD70" t="str">
        <f t="shared" si="17"/>
        <v>0.173157257007946-0.173157257007946i</v>
      </c>
      <c r="AE70" t="s">
        <v>24</v>
      </c>
      <c r="AF70" s="32">
        <f t="shared" si="25"/>
        <v>10</v>
      </c>
      <c r="AG70" s="32" t="str">
        <f t="shared" si="25"/>
        <v>9.41115286747817-2.35408801444192i</v>
      </c>
      <c r="AH70" s="32" t="str">
        <f t="shared" si="19"/>
        <v>0.173157257007946-0.173157257007946i</v>
      </c>
      <c r="AI70" t="str">
        <f t="shared" si="20"/>
        <v>19.5843101244861-2.52724527144987i</v>
      </c>
      <c r="AJ70" t="s">
        <v>24</v>
      </c>
      <c r="AK70" s="32" t="str">
        <f t="shared" si="21"/>
        <v>19.5843101244861-2.52724527144987i</v>
      </c>
      <c r="AL70" s="32">
        <f t="shared" si="1"/>
        <v>1000</v>
      </c>
      <c r="AM70" t="str">
        <f t="shared" si="22"/>
        <v>19.2141580189867-2.43107544598136i</v>
      </c>
      <c r="AN70" t="s">
        <v>24</v>
      </c>
    </row>
    <row r="71" spans="7:40" ht="1" customHeight="1">
      <c r="G71" s="23"/>
      <c r="H71">
        <f t="shared" si="23"/>
        <v>2.5</v>
      </c>
      <c r="I71">
        <f t="shared" si="2"/>
        <v>316.22776601683825</v>
      </c>
      <c r="J71">
        <f t="shared" si="3"/>
        <v>1986.917653159222</v>
      </c>
      <c r="K71" s="23"/>
      <c r="L71" t="str">
        <f t="shared" si="4"/>
        <v>19.4336897456843-2.02470124801326i</v>
      </c>
      <c r="M71">
        <f t="shared" si="5"/>
        <v>19.433689745684301</v>
      </c>
      <c r="N71">
        <f t="shared" si="6"/>
        <v>2.02470124801326</v>
      </c>
      <c r="O71" s="23"/>
      <c r="P71" t="s">
        <v>24</v>
      </c>
      <c r="Q71">
        <f t="shared" si="7"/>
        <v>10</v>
      </c>
      <c r="R71" t="str">
        <f t="shared" si="8"/>
        <v>9.62020935754162-1.9114563799587i</v>
      </c>
      <c r="S71">
        <f t="shared" si="9"/>
        <v>30</v>
      </c>
      <c r="T71" t="str">
        <f t="shared" si="10"/>
        <v>-0.00251646060522435i</v>
      </c>
      <c r="U71">
        <f t="shared" si="11"/>
        <v>1000</v>
      </c>
      <c r="V71" t="s">
        <v>24</v>
      </c>
      <c r="W71" s="32">
        <f t="shared" si="24"/>
        <v>30</v>
      </c>
      <c r="X71" s="32" t="str">
        <f t="shared" si="24"/>
        <v>-0.00251646060522435i</v>
      </c>
      <c r="Y71" s="31" t="str">
        <f t="shared" si="12"/>
        <v>77.205912723558+77.205912723558i</v>
      </c>
      <c r="Z71" s="31" t="str">
        <f t="shared" si="13"/>
        <v>-3.97698519875967E+32+1.64729074102413E+33i</v>
      </c>
      <c r="AA71" s="31" t="str">
        <f t="shared" si="14"/>
        <v>-3.97698519875967E+32+1.64729074102413E+33i</v>
      </c>
      <c r="AB71" s="31" t="str">
        <f t="shared" si="15"/>
        <v>1</v>
      </c>
      <c r="AC71" s="31" t="str">
        <f t="shared" si="16"/>
        <v>1</v>
      </c>
      <c r="AD71" t="str">
        <f t="shared" si="17"/>
        <v>0.194285637859223-0.194285637859223i</v>
      </c>
      <c r="AE71" t="s">
        <v>24</v>
      </c>
      <c r="AF71" s="32">
        <f t="shared" si="25"/>
        <v>10</v>
      </c>
      <c r="AG71" s="32" t="str">
        <f t="shared" si="25"/>
        <v>9.62020935754162-1.9114563799587i</v>
      </c>
      <c r="AH71" s="32" t="str">
        <f t="shared" si="19"/>
        <v>0.194285637859223-0.194285637859223i</v>
      </c>
      <c r="AI71" t="str">
        <f t="shared" si="20"/>
        <v>19.8144949954008-2.10574201781792i</v>
      </c>
      <c r="AJ71" t="s">
        <v>24</v>
      </c>
      <c r="AK71" s="32" t="str">
        <f t="shared" si="21"/>
        <v>19.8144949954008-2.10574201781792i</v>
      </c>
      <c r="AL71" s="32">
        <f t="shared" si="1"/>
        <v>1000</v>
      </c>
      <c r="AM71" t="str">
        <f t="shared" si="22"/>
        <v>19.4336897456843-2.02470124801326i</v>
      </c>
      <c r="AN71" t="s">
        <v>24</v>
      </c>
    </row>
    <row r="72" spans="7:40" ht="1" customHeight="1">
      <c r="G72" s="23"/>
      <c r="H72">
        <f t="shared" si="23"/>
        <v>2.4</v>
      </c>
      <c r="I72">
        <f t="shared" si="2"/>
        <v>251.18864315095806</v>
      </c>
      <c r="J72">
        <f t="shared" si="3"/>
        <v>1578.2647919764759</v>
      </c>
      <c r="K72" s="23"/>
      <c r="L72" t="str">
        <f t="shared" si="4"/>
        <v>19.5866812719579-1.68971561731935i</v>
      </c>
      <c r="M72">
        <f t="shared" si="5"/>
        <v>19.5866812719579</v>
      </c>
      <c r="N72">
        <f t="shared" si="6"/>
        <v>1.6897156173193499</v>
      </c>
      <c r="O72" s="23"/>
      <c r="P72" t="s">
        <v>24</v>
      </c>
      <c r="Q72">
        <f t="shared" si="7"/>
        <v>10</v>
      </c>
      <c r="R72" t="str">
        <f t="shared" si="8"/>
        <v>9.75696190847138-1.5399069456796i</v>
      </c>
      <c r="S72">
        <f t="shared" si="9"/>
        <v>30</v>
      </c>
      <c r="T72" t="str">
        <f t="shared" si="10"/>
        <v>-0.00316803620369587i</v>
      </c>
      <c r="U72">
        <f t="shared" si="11"/>
        <v>1000</v>
      </c>
      <c r="V72" t="s">
        <v>24</v>
      </c>
      <c r="W72" s="32">
        <f t="shared" si="24"/>
        <v>30</v>
      </c>
      <c r="X72" s="32" t="str">
        <f t="shared" si="24"/>
        <v>-0.00316803620369587i</v>
      </c>
      <c r="Y72" s="31" t="str">
        <f t="shared" si="12"/>
        <v>68.8098421443431+68.8098421443431i</v>
      </c>
      <c r="Z72" s="31" t="str">
        <f t="shared" si="13"/>
        <v>3.64885499759331E+29-1.14953135230872E+29i</v>
      </c>
      <c r="AA72" s="31" t="str">
        <f t="shared" si="14"/>
        <v>3.64885499759331E+29-1.14953135230872E+29i</v>
      </c>
      <c r="AB72" s="31" t="str">
        <f t="shared" si="15"/>
        <v>1</v>
      </c>
      <c r="AC72" s="31" t="str">
        <f t="shared" si="16"/>
        <v>1</v>
      </c>
      <c r="AD72" t="str">
        <f t="shared" si="17"/>
        <v>0.217992071083877-0.217992071083877i</v>
      </c>
      <c r="AE72" t="s">
        <v>24</v>
      </c>
      <c r="AF72" s="32">
        <f t="shared" si="25"/>
        <v>10</v>
      </c>
      <c r="AG72" s="32" t="str">
        <f t="shared" si="25"/>
        <v>9.75696190847138-1.5399069456796i</v>
      </c>
      <c r="AH72" s="32" t="str">
        <f t="shared" si="19"/>
        <v>0.217992071083877-0.217992071083877i</v>
      </c>
      <c r="AI72" t="str">
        <f t="shared" si="20"/>
        <v>19.9749539795553-1.75789901676348i</v>
      </c>
      <c r="AJ72" t="s">
        <v>24</v>
      </c>
      <c r="AK72" s="32" t="str">
        <f t="shared" si="21"/>
        <v>19.9749539795553-1.75789901676348i</v>
      </c>
      <c r="AL72" s="32">
        <f t="shared" si="1"/>
        <v>1000</v>
      </c>
      <c r="AM72" t="str">
        <f t="shared" si="22"/>
        <v>19.5866812719579-1.68971561731935i</v>
      </c>
      <c r="AN72" t="s">
        <v>24</v>
      </c>
    </row>
    <row r="73" spans="7:40" ht="1" customHeight="1">
      <c r="G73" s="23"/>
      <c r="H73">
        <f t="shared" si="23"/>
        <v>2.2999999999999998</v>
      </c>
      <c r="I73">
        <f t="shared" si="2"/>
        <v>199.52623149688802</v>
      </c>
      <c r="J73">
        <f t="shared" si="3"/>
        <v>1253.6602861381596</v>
      </c>
      <c r="K73" s="23"/>
      <c r="L73" t="str">
        <f t="shared" si="4"/>
        <v>19.6962632250818-1.42117390524062i</v>
      </c>
      <c r="M73">
        <f t="shared" si="5"/>
        <v>19.6962632250818</v>
      </c>
      <c r="N73">
        <f t="shared" si="6"/>
        <v>1.42117390524062</v>
      </c>
      <c r="O73" s="23"/>
      <c r="P73" t="s">
        <v>24</v>
      </c>
      <c r="Q73">
        <f t="shared" si="7"/>
        <v>10</v>
      </c>
      <c r="R73" t="str">
        <f t="shared" si="8"/>
        <v>9.84526549537567-1.23426183580388i</v>
      </c>
      <c r="S73">
        <f t="shared" si="9"/>
        <v>30</v>
      </c>
      <c r="T73" t="str">
        <f t="shared" si="10"/>
        <v>-0.00398832128231665i</v>
      </c>
      <c r="U73">
        <f t="shared" si="11"/>
        <v>1000</v>
      </c>
      <c r="V73" t="s">
        <v>24</v>
      </c>
      <c r="W73" s="32">
        <f t="shared" si="24"/>
        <v>30</v>
      </c>
      <c r="X73" s="32" t="str">
        <f t="shared" si="24"/>
        <v>-0.00398832128231665i</v>
      </c>
      <c r="Y73" s="31" t="str">
        <f t="shared" si="12"/>
        <v>61.3268363639808+61.3268363639808i</v>
      </c>
      <c r="Z73" s="31" t="str">
        <f t="shared" si="13"/>
        <v>1.41466869268643E+25-2.14751578320848E+26i</v>
      </c>
      <c r="AA73" s="31" t="str">
        <f t="shared" si="14"/>
        <v>1.41466869268643E+25-2.14751578320848E+26i</v>
      </c>
      <c r="AB73" s="31" t="str">
        <f t="shared" si="15"/>
        <v>1</v>
      </c>
      <c r="AC73" s="31" t="str">
        <f t="shared" si="16"/>
        <v>1</v>
      </c>
      <c r="AD73" t="str">
        <f t="shared" si="17"/>
        <v>0.244591126647615-0.244591126647615i</v>
      </c>
      <c r="AE73" t="s">
        <v>24</v>
      </c>
      <c r="AF73" s="32">
        <f t="shared" si="25"/>
        <v>10</v>
      </c>
      <c r="AG73" s="32" t="str">
        <f t="shared" si="25"/>
        <v>9.84526549537567-1.23426183580388i</v>
      </c>
      <c r="AH73" s="32" t="str">
        <f t="shared" si="19"/>
        <v>0.244591126647615-0.244591126647615i</v>
      </c>
      <c r="AI73" t="str">
        <f t="shared" si="20"/>
        <v>20.0898566220233-1.4788529624515i</v>
      </c>
      <c r="AJ73" t="s">
        <v>24</v>
      </c>
      <c r="AK73" s="32" t="str">
        <f t="shared" si="21"/>
        <v>20.0898566220233-1.4788529624515i</v>
      </c>
      <c r="AL73" s="32">
        <f t="shared" si="1"/>
        <v>1000</v>
      </c>
      <c r="AM73" t="str">
        <f t="shared" si="22"/>
        <v>19.6962632250818-1.42117390524062i</v>
      </c>
      <c r="AN73" t="s">
        <v>24</v>
      </c>
    </row>
    <row r="74" spans="7:40" ht="1" customHeight="1">
      <c r="G74" s="23"/>
      <c r="H74">
        <f t="shared" si="23"/>
        <v>2.2000000000000002</v>
      </c>
      <c r="I74">
        <f t="shared" si="2"/>
        <v>158.48931924611153</v>
      </c>
      <c r="J74">
        <f t="shared" si="3"/>
        <v>995.81776203206277</v>
      </c>
      <c r="K74" s="23"/>
      <c r="L74" t="str">
        <f t="shared" si="4"/>
        <v>19.7787106538829-1.21110921377827i</v>
      </c>
      <c r="M74">
        <f t="shared" si="5"/>
        <v>19.7787106538829</v>
      </c>
      <c r="N74">
        <f t="shared" si="6"/>
        <v>1.21110921377827</v>
      </c>
      <c r="O74" s="23"/>
      <c r="P74" t="s">
        <v>24</v>
      </c>
      <c r="Q74">
        <f t="shared" si="7"/>
        <v>10</v>
      </c>
      <c r="R74" t="str">
        <f t="shared" si="8"/>
        <v>9.90180841826309-0.986039669914499i</v>
      </c>
      <c r="S74">
        <f t="shared" si="9"/>
        <v>30</v>
      </c>
      <c r="T74" t="str">
        <f t="shared" si="10"/>
        <v>-0.00502099901270792i</v>
      </c>
      <c r="U74">
        <f t="shared" si="11"/>
        <v>1000</v>
      </c>
      <c r="V74" t="s">
        <v>24</v>
      </c>
      <c r="W74" s="32">
        <f t="shared" si="24"/>
        <v>30</v>
      </c>
      <c r="X74" s="32" t="str">
        <f t="shared" si="24"/>
        <v>-0.00502099901270792i</v>
      </c>
      <c r="Y74" s="31" t="str">
        <f t="shared" si="12"/>
        <v>54.6576004421726+54.6576004421726i</v>
      </c>
      <c r="Z74" s="31" t="str">
        <f t="shared" si="13"/>
        <v>-8.60066060660986E+22-2.59298010878264E+23i</v>
      </c>
      <c r="AA74" s="31" t="str">
        <f t="shared" si="14"/>
        <v>-8.60066060660986E+22-2.59298010878264E+23i</v>
      </c>
      <c r="AB74" s="31" t="str">
        <f t="shared" si="15"/>
        <v>1</v>
      </c>
      <c r="AC74" s="31" t="str">
        <f t="shared" si="16"/>
        <v>1</v>
      </c>
      <c r="AD74" t="str">
        <f t="shared" si="17"/>
        <v>0.274435757857133-0.274435757857133i</v>
      </c>
      <c r="AE74" t="s">
        <v>24</v>
      </c>
      <c r="AF74" s="32">
        <f t="shared" si="25"/>
        <v>10</v>
      </c>
      <c r="AG74" s="32" t="str">
        <f t="shared" si="25"/>
        <v>9.90180841826309-0.986039669914499i</v>
      </c>
      <c r="AH74" s="32" t="str">
        <f t="shared" si="19"/>
        <v>0.274435757857133-0.274435757857133i</v>
      </c>
      <c r="AI74" t="str">
        <f t="shared" si="20"/>
        <v>20.1762441761202-1.26047542777163i</v>
      </c>
      <c r="AJ74" t="s">
        <v>24</v>
      </c>
      <c r="AK74" s="32" t="str">
        <f t="shared" si="21"/>
        <v>20.1762441761202-1.26047542777163i</v>
      </c>
      <c r="AL74" s="32">
        <f t="shared" si="1"/>
        <v>1000</v>
      </c>
      <c r="AM74" t="str">
        <f t="shared" si="22"/>
        <v>19.7787106538829-1.21110921377827i</v>
      </c>
      <c r="AN74" t="s">
        <v>24</v>
      </c>
    </row>
    <row r="75" spans="7:40" ht="1" customHeight="1">
      <c r="G75" s="23"/>
      <c r="H75">
        <f t="shared" si="23"/>
        <v>2.1</v>
      </c>
      <c r="I75">
        <f t="shared" si="2"/>
        <v>125.89254117941677</v>
      </c>
      <c r="J75">
        <f t="shared" si="3"/>
        <v>791.0061650220124</v>
      </c>
      <c r="K75" s="23"/>
      <c r="L75" t="str">
        <f t="shared" si="4"/>
        <v>19.8451127583207-1.05102024197345i</v>
      </c>
      <c r="M75">
        <f t="shared" si="5"/>
        <v>19.845112758320699</v>
      </c>
      <c r="N75">
        <f t="shared" si="6"/>
        <v>1.05102024197345</v>
      </c>
      <c r="O75" s="23"/>
      <c r="P75" t="s">
        <v>24</v>
      </c>
      <c r="Q75">
        <f t="shared" si="7"/>
        <v>10</v>
      </c>
      <c r="R75" t="str">
        <f t="shared" si="8"/>
        <v>9.93781997932933-0.786087687052842i</v>
      </c>
      <c r="S75">
        <f t="shared" si="9"/>
        <v>30</v>
      </c>
      <c r="T75" t="str">
        <f t="shared" si="10"/>
        <v>-0.00632106324969143i</v>
      </c>
      <c r="U75">
        <f t="shared" si="11"/>
        <v>1000</v>
      </c>
      <c r="V75" t="s">
        <v>24</v>
      </c>
      <c r="W75" s="32">
        <f t="shared" si="24"/>
        <v>30</v>
      </c>
      <c r="X75" s="32" t="str">
        <f t="shared" si="24"/>
        <v>-0.00632106324969143i</v>
      </c>
      <c r="Y75" s="31" t="str">
        <f t="shared" si="12"/>
        <v>48.7136376702258+48.7136376702258i</v>
      </c>
      <c r="Z75" s="31" t="str">
        <f t="shared" si="13"/>
        <v>13572271466831800000-716070928779868000000i</v>
      </c>
      <c r="AA75" s="31" t="str">
        <f t="shared" si="14"/>
        <v>13572271466831800000-716070928779868000000i</v>
      </c>
      <c r="AB75" s="31" t="str">
        <f t="shared" si="15"/>
        <v>1</v>
      </c>
      <c r="AC75" s="31" t="str">
        <f t="shared" si="16"/>
        <v>1</v>
      </c>
      <c r="AD75" t="str">
        <f t="shared" si="17"/>
        <v>0.307921984836048-0.307921984836048i</v>
      </c>
      <c r="AE75" t="s">
        <v>24</v>
      </c>
      <c r="AF75" s="32">
        <f t="shared" si="25"/>
        <v>10</v>
      </c>
      <c r="AG75" s="32" t="str">
        <f t="shared" si="25"/>
        <v>9.93781997932933-0.786087687052842i</v>
      </c>
      <c r="AH75" s="32" t="str">
        <f t="shared" si="19"/>
        <v>0.307921984836048-0.307921984836048i</v>
      </c>
      <c r="AI75" t="str">
        <f t="shared" si="20"/>
        <v>20.2457419641654-1.09400967188889i</v>
      </c>
      <c r="AJ75" t="s">
        <v>24</v>
      </c>
      <c r="AK75" s="32" t="str">
        <f t="shared" si="21"/>
        <v>20.2457419641654-1.09400967188889i</v>
      </c>
      <c r="AL75" s="32">
        <f t="shared" si="1"/>
        <v>1000</v>
      </c>
      <c r="AM75" t="str">
        <f t="shared" si="22"/>
        <v>19.8451127583207-1.05102024197345i</v>
      </c>
      <c r="AN75" t="s">
        <v>24</v>
      </c>
    </row>
    <row r="76" spans="7:40" ht="1" customHeight="1">
      <c r="G76" s="23"/>
      <c r="H76">
        <f t="shared" si="23"/>
        <v>2</v>
      </c>
      <c r="I76">
        <f t="shared" si="2"/>
        <v>100</v>
      </c>
      <c r="J76">
        <f t="shared" si="3"/>
        <v>628.31853071795865</v>
      </c>
      <c r="K76" s="23"/>
      <c r="L76" t="str">
        <f t="shared" si="4"/>
        <v>19.9029250963563-0.933062460603966i</v>
      </c>
      <c r="M76">
        <f t="shared" si="5"/>
        <v>19.902925096356299</v>
      </c>
      <c r="N76">
        <f t="shared" si="6"/>
        <v>0.93306246060396603</v>
      </c>
      <c r="O76" s="23"/>
      <c r="P76" t="s">
        <v>24</v>
      </c>
      <c r="Q76">
        <f t="shared" si="7"/>
        <v>10</v>
      </c>
      <c r="R76" t="str">
        <f t="shared" si="8"/>
        <v>9.96067682407173-0.625847782705717i</v>
      </c>
      <c r="S76">
        <f t="shared" si="9"/>
        <v>30</v>
      </c>
      <c r="T76" t="str">
        <f t="shared" si="10"/>
        <v>-0.00795774715459477i</v>
      </c>
      <c r="U76">
        <f t="shared" si="11"/>
        <v>1000</v>
      </c>
      <c r="V76" t="s">
        <v>24</v>
      </c>
      <c r="W76" s="32">
        <f t="shared" si="24"/>
        <v>30</v>
      </c>
      <c r="X76" s="32" t="str">
        <f t="shared" si="24"/>
        <v>-0.00795774715459477i</v>
      </c>
      <c r="Y76" s="31" t="str">
        <f t="shared" si="12"/>
        <v>43.416075273496+43.416075273496i</v>
      </c>
      <c r="Z76" s="31" t="str">
        <f t="shared" si="13"/>
        <v>3024407322236740000-1922467761229290000i</v>
      </c>
      <c r="AA76" s="31" t="str">
        <f t="shared" si="14"/>
        <v>3024407322236740000-1922467761229290000i</v>
      </c>
      <c r="AB76" s="31" t="str">
        <f t="shared" si="15"/>
        <v>1-6.02859908269145E-17i</v>
      </c>
      <c r="AC76" s="31" t="str">
        <f t="shared" si="16"/>
        <v>1-6.02859908269145E-17i</v>
      </c>
      <c r="AD76" t="str">
        <f t="shared" si="17"/>
        <v>0.345494149471335-0.345494149471335i</v>
      </c>
      <c r="AE76" t="s">
        <v>24</v>
      </c>
      <c r="AF76" s="32">
        <f t="shared" si="25"/>
        <v>10</v>
      </c>
      <c r="AG76" s="32" t="str">
        <f t="shared" si="25"/>
        <v>9.96067682407173-0.625847782705717i</v>
      </c>
      <c r="AH76" s="32" t="str">
        <f t="shared" si="19"/>
        <v>0.345494149471335-0.345494149471335i</v>
      </c>
      <c r="AI76" t="str">
        <f t="shared" si="20"/>
        <v>20.3061709735431-0.971341932177052i</v>
      </c>
      <c r="AJ76" t="s">
        <v>24</v>
      </c>
      <c r="AK76" s="32" t="str">
        <f t="shared" si="21"/>
        <v>20.3061709735431-0.971341932177052i</v>
      </c>
      <c r="AL76" s="32">
        <f t="shared" si="1"/>
        <v>1000</v>
      </c>
      <c r="AM76" t="str">
        <f t="shared" si="22"/>
        <v>19.9029250963563-0.933062460603966i</v>
      </c>
      <c r="AN76" t="s">
        <v>24</v>
      </c>
    </row>
    <row r="77" spans="7:40" ht="1" customHeight="1">
      <c r="G77" s="23"/>
      <c r="H77">
        <f t="shared" si="23"/>
        <v>1.9</v>
      </c>
      <c r="I77">
        <f t="shared" si="2"/>
        <v>79.432823472428197</v>
      </c>
      <c r="J77">
        <f t="shared" si="3"/>
        <v>499.09114934975059</v>
      </c>
      <c r="K77" s="23"/>
      <c r="L77" t="str">
        <f t="shared" si="4"/>
        <v>19.9571726504626-0.850510953114787i</v>
      </c>
      <c r="M77">
        <f t="shared" si="5"/>
        <v>19.957172650462599</v>
      </c>
      <c r="N77">
        <f t="shared" si="6"/>
        <v>0.85051095311478697</v>
      </c>
      <c r="O77" s="23"/>
      <c r="P77" t="s">
        <v>24</v>
      </c>
      <c r="Q77">
        <f t="shared" si="7"/>
        <v>10</v>
      </c>
      <c r="R77" t="str">
        <f t="shared" si="8"/>
        <v>9.97515269510666-0.497851042354005i</v>
      </c>
      <c r="S77">
        <f t="shared" si="9"/>
        <v>30</v>
      </c>
      <c r="T77" t="str">
        <f t="shared" si="10"/>
        <v>-0.0100182101135521i</v>
      </c>
      <c r="U77">
        <f t="shared" si="11"/>
        <v>1000</v>
      </c>
      <c r="V77" t="s">
        <v>24</v>
      </c>
      <c r="W77" s="32">
        <f t="shared" si="24"/>
        <v>30</v>
      </c>
      <c r="X77" s="32" t="str">
        <f t="shared" si="24"/>
        <v>-0.0100182101135521i</v>
      </c>
      <c r="Y77" s="31" t="str">
        <f t="shared" si="12"/>
        <v>38.6946178175887+38.6946178175887i</v>
      </c>
      <c r="Z77" s="31" t="str">
        <f t="shared" si="13"/>
        <v>17357633326957900+26767557851417700i</v>
      </c>
      <c r="AA77" s="31" t="str">
        <f t="shared" si="14"/>
        <v>17357633326957900+26767557851417700i</v>
      </c>
      <c r="AB77" s="31" t="str">
        <f t="shared" si="15"/>
        <v>1</v>
      </c>
      <c r="AC77" s="31" t="str">
        <f t="shared" si="16"/>
        <v>1</v>
      </c>
      <c r="AD77" t="str">
        <f t="shared" si="17"/>
        <v>0.3876508115602-0.3876508115602i</v>
      </c>
      <c r="AE77" t="s">
        <v>24</v>
      </c>
      <c r="AF77" s="32">
        <f t="shared" si="25"/>
        <v>10</v>
      </c>
      <c r="AG77" s="32" t="str">
        <f t="shared" si="25"/>
        <v>9.97515269510666-0.497851042354005i</v>
      </c>
      <c r="AH77" s="32" t="str">
        <f t="shared" si="19"/>
        <v>0.3876508115602-0.3876508115602i</v>
      </c>
      <c r="AI77" t="str">
        <f t="shared" si="20"/>
        <v>20.3628035066669-0.885501853914205i</v>
      </c>
      <c r="AJ77" t="s">
        <v>24</v>
      </c>
      <c r="AK77" s="32" t="str">
        <f t="shared" si="21"/>
        <v>20.3628035066669-0.885501853914205i</v>
      </c>
      <c r="AL77" s="32">
        <f t="shared" si="1"/>
        <v>1000</v>
      </c>
      <c r="AM77" t="str">
        <f t="shared" si="22"/>
        <v>19.9571726504626-0.850510953114787i</v>
      </c>
      <c r="AN77" t="s">
        <v>24</v>
      </c>
    </row>
    <row r="78" spans="7:40" ht="1" customHeight="1">
      <c r="G78" s="23"/>
      <c r="H78">
        <f t="shared" si="23"/>
        <v>1.8</v>
      </c>
      <c r="I78">
        <f t="shared" si="2"/>
        <v>63.095734448019364</v>
      </c>
      <c r="J78">
        <f t="shared" si="3"/>
        <v>396.44219162950014</v>
      </c>
      <c r="K78" s="23"/>
      <c r="L78" t="str">
        <f t="shared" si="4"/>
        <v>20.0113061696457-0.797855028958693i</v>
      </c>
      <c r="M78">
        <f t="shared" si="5"/>
        <v>20.0113061696457</v>
      </c>
      <c r="N78">
        <f t="shared" si="6"/>
        <v>0.79785502895869298</v>
      </c>
      <c r="O78" s="23"/>
      <c r="P78" t="s">
        <v>24</v>
      </c>
      <c r="Q78">
        <f t="shared" si="7"/>
        <v>10</v>
      </c>
      <c r="R78" t="str">
        <f t="shared" si="8"/>
        <v>9.98430802138924-0.395820095390355i</v>
      </c>
      <c r="S78">
        <f t="shared" si="9"/>
        <v>30</v>
      </c>
      <c r="T78" t="str">
        <f t="shared" si="10"/>
        <v>-0.012612179292644i</v>
      </c>
      <c r="U78">
        <f t="shared" si="11"/>
        <v>1000</v>
      </c>
      <c r="V78" t="s">
        <v>24</v>
      </c>
      <c r="W78" s="32">
        <f t="shared" si="24"/>
        <v>30</v>
      </c>
      <c r="X78" s="32" t="str">
        <f t="shared" si="24"/>
        <v>-0.012612179292644i</v>
      </c>
      <c r="Y78" s="31" t="str">
        <f t="shared" si="12"/>
        <v>34.4866144306527+34.4866144306527i</v>
      </c>
      <c r="Z78" s="31" t="str">
        <f t="shared" si="13"/>
        <v>-473395069821793+33622327400376.5i</v>
      </c>
      <c r="AA78" s="31" t="str">
        <f t="shared" si="14"/>
        <v>-473395069821793+33622327400376.5i</v>
      </c>
      <c r="AB78" s="31" t="str">
        <f t="shared" si="15"/>
        <v>1+8.21014945878639E-18i</v>
      </c>
      <c r="AC78" s="31" t="str">
        <f t="shared" si="16"/>
        <v>1+8.21014945878639E-18i</v>
      </c>
      <c r="AD78" t="str">
        <f t="shared" si="17"/>
        <v>0.434951364395676-0.434951364395676i</v>
      </c>
      <c r="AE78" t="s">
        <v>24</v>
      </c>
      <c r="AF78" s="32">
        <f t="shared" si="25"/>
        <v>10</v>
      </c>
      <c r="AG78" s="32" t="str">
        <f t="shared" si="25"/>
        <v>9.98430802138924-0.395820095390355i</v>
      </c>
      <c r="AH78" s="32" t="str">
        <f t="shared" si="19"/>
        <v>0.434951364395676-0.434951364395676i</v>
      </c>
      <c r="AI78" t="str">
        <f t="shared" si="20"/>
        <v>20.4192593857849-0.830771459786031i</v>
      </c>
      <c r="AJ78" t="s">
        <v>24</v>
      </c>
      <c r="AK78" s="32" t="str">
        <f t="shared" si="21"/>
        <v>20.4192593857849-0.830771459786031i</v>
      </c>
      <c r="AL78" s="32">
        <f t="shared" si="1"/>
        <v>1000</v>
      </c>
      <c r="AM78" t="str">
        <f t="shared" si="22"/>
        <v>20.0113061696457-0.797855028958693i</v>
      </c>
      <c r="AN78" t="s">
        <v>24</v>
      </c>
    </row>
    <row r="79" spans="7:40" ht="1" customHeight="1">
      <c r="G79" s="23"/>
      <c r="H79">
        <f t="shared" si="23"/>
        <v>1.7</v>
      </c>
      <c r="I79">
        <f t="shared" si="2"/>
        <v>50.118723362727238</v>
      </c>
      <c r="J79">
        <f t="shared" si="3"/>
        <v>314.90522624728607</v>
      </c>
      <c r="K79" s="23"/>
      <c r="L79" t="str">
        <f t="shared" si="4"/>
        <v>20.067784907487-0.770726940567633i</v>
      </c>
      <c r="M79">
        <f t="shared" si="5"/>
        <v>20.067784907486999</v>
      </c>
      <c r="N79">
        <f t="shared" si="6"/>
        <v>0.77072694056763302</v>
      </c>
      <c r="O79" s="23"/>
      <c r="P79" t="s">
        <v>24</v>
      </c>
      <c r="Q79">
        <f t="shared" si="7"/>
        <v>10</v>
      </c>
      <c r="R79" t="str">
        <f t="shared" si="8"/>
        <v>9.99009329386323-0.314593258893549i</v>
      </c>
      <c r="S79">
        <f t="shared" si="9"/>
        <v>30</v>
      </c>
      <c r="T79" t="str">
        <f t="shared" si="10"/>
        <v>-0.0158777930096138i</v>
      </c>
      <c r="U79">
        <f t="shared" si="11"/>
        <v>1000</v>
      </c>
      <c r="V79" t="s">
        <v>24</v>
      </c>
      <c r="W79" s="32">
        <f t="shared" si="24"/>
        <v>30</v>
      </c>
      <c r="X79" s="32" t="str">
        <f t="shared" si="24"/>
        <v>-0.0158777930096138i</v>
      </c>
      <c r="Y79" s="31" t="str">
        <f t="shared" si="12"/>
        <v>30.7362274643759+30.7362274643759i</v>
      </c>
      <c r="Z79" s="31" t="str">
        <f t="shared" si="13"/>
        <v>8677420715189.76-7012777131134.28i</v>
      </c>
      <c r="AA79" s="31" t="str">
        <f t="shared" si="14"/>
        <v>8677420715189.76-7012777131134.28i</v>
      </c>
      <c r="AB79" s="31" t="str">
        <f t="shared" si="15"/>
        <v>1</v>
      </c>
      <c r="AC79" s="31" t="str">
        <f t="shared" si="16"/>
        <v>1</v>
      </c>
      <c r="AD79" t="str">
        <f t="shared" si="17"/>
        <v>0.488023457575768-0.488023457575768i</v>
      </c>
      <c r="AE79" t="s">
        <v>24</v>
      </c>
      <c r="AF79" s="32">
        <f t="shared" si="25"/>
        <v>10</v>
      </c>
      <c r="AG79" s="32" t="str">
        <f t="shared" si="25"/>
        <v>9.99009329386323-0.314593258893549i</v>
      </c>
      <c r="AH79" s="32" t="str">
        <f t="shared" si="19"/>
        <v>0.488023457575768-0.488023457575768i</v>
      </c>
      <c r="AI79" t="str">
        <f t="shared" si="20"/>
        <v>20.478116751439-0.802616716469317i</v>
      </c>
      <c r="AJ79" t="s">
        <v>24</v>
      </c>
      <c r="AK79" s="32" t="str">
        <f t="shared" si="21"/>
        <v>20.478116751439-0.802616716469317i</v>
      </c>
      <c r="AL79" s="32">
        <f t="shared" si="1"/>
        <v>1000</v>
      </c>
      <c r="AM79" t="str">
        <f t="shared" si="22"/>
        <v>20.067784907487-0.770726940567633i</v>
      </c>
      <c r="AN79" t="s">
        <v>24</v>
      </c>
    </row>
    <row r="80" spans="7:40" ht="1" customHeight="1">
      <c r="G80" s="23"/>
      <c r="H80">
        <f t="shared" si="23"/>
        <v>1.6</v>
      </c>
      <c r="I80">
        <f t="shared" si="2"/>
        <v>39.810717055349755</v>
      </c>
      <c r="J80">
        <f t="shared" si="3"/>
        <v>250.13811247045734</v>
      </c>
      <c r="K80" s="23"/>
      <c r="L80" t="str">
        <f t="shared" si="4"/>
        <v>20.1284638880711-0.765769592498493i</v>
      </c>
      <c r="M80">
        <f t="shared" si="5"/>
        <v>20.128463888071099</v>
      </c>
      <c r="N80">
        <f t="shared" si="6"/>
        <v>0.76576959249849297</v>
      </c>
      <c r="O80" s="23"/>
      <c r="P80" t="s">
        <v>24</v>
      </c>
      <c r="Q80">
        <f t="shared" si="7"/>
        <v>10</v>
      </c>
      <c r="R80" t="str">
        <f t="shared" si="8"/>
        <v>9.99374700491018-0.249981701231552i</v>
      </c>
      <c r="S80">
        <f t="shared" si="9"/>
        <v>30</v>
      </c>
      <c r="T80" t="str">
        <f t="shared" si="10"/>
        <v>-0.0199889571030105i</v>
      </c>
      <c r="U80">
        <f t="shared" si="11"/>
        <v>1000</v>
      </c>
      <c r="V80" t="s">
        <v>24</v>
      </c>
      <c r="W80" s="32">
        <f t="shared" si="24"/>
        <v>30</v>
      </c>
      <c r="X80" s="32" t="str">
        <f t="shared" si="24"/>
        <v>-0.0199889571030105i</v>
      </c>
      <c r="Y80" s="31" t="str">
        <f t="shared" si="12"/>
        <v>27.3936915623173+27.3936915623173i</v>
      </c>
      <c r="Z80" s="31" t="str">
        <f t="shared" si="13"/>
        <v>-251075243331.298+304114278467.735i</v>
      </c>
      <c r="AA80" s="31" t="str">
        <f t="shared" si="14"/>
        <v>-251075243331.298+304114278467.735i</v>
      </c>
      <c r="AB80" s="31" t="str">
        <f t="shared" si="15"/>
        <v>1</v>
      </c>
      <c r="AC80" s="31" t="str">
        <f t="shared" si="16"/>
        <v>1</v>
      </c>
      <c r="AD80" t="str">
        <f t="shared" si="17"/>
        <v>0.547571325532261-0.547571325532261i</v>
      </c>
      <c r="AE80" t="s">
        <v>24</v>
      </c>
      <c r="AF80" s="32">
        <f t="shared" si="25"/>
        <v>10</v>
      </c>
      <c r="AG80" s="32" t="str">
        <f t="shared" si="25"/>
        <v>9.99374700491018-0.249981701231552i</v>
      </c>
      <c r="AH80" s="32" t="str">
        <f t="shared" si="19"/>
        <v>0.547571325532261-0.547571325532261i</v>
      </c>
      <c r="AI80" t="str">
        <f t="shared" si="20"/>
        <v>20.5413183304424-0.797553026763813i</v>
      </c>
      <c r="AJ80" t="s">
        <v>24</v>
      </c>
      <c r="AK80" s="32" t="str">
        <f t="shared" si="21"/>
        <v>20.5413183304424-0.797553026763813i</v>
      </c>
      <c r="AL80" s="32">
        <f t="shared" si="1"/>
        <v>1000</v>
      </c>
      <c r="AM80" t="str">
        <f t="shared" si="22"/>
        <v>20.1284638880711-0.765769592498493i</v>
      </c>
      <c r="AN80" t="s">
        <v>24</v>
      </c>
    </row>
    <row r="81" spans="7:40" ht="1" customHeight="1">
      <c r="G81" s="23"/>
      <c r="H81">
        <f t="shared" si="23"/>
        <v>1.5</v>
      </c>
      <c r="I81">
        <f t="shared" si="2"/>
        <v>31.622776601683803</v>
      </c>
      <c r="J81">
        <f t="shared" si="3"/>
        <v>198.69176531592208</v>
      </c>
      <c r="K81" s="23"/>
      <c r="L81" t="str">
        <f t="shared" si="4"/>
        <v>20.1948486946578-0.78049378726739i</v>
      </c>
      <c r="M81">
        <f t="shared" si="5"/>
        <v>20.1948486946578</v>
      </c>
      <c r="N81">
        <f t="shared" si="6"/>
        <v>0.78049378726739005</v>
      </c>
      <c r="O81" s="23"/>
      <c r="P81" t="s">
        <v>24</v>
      </c>
      <c r="Q81">
        <f t="shared" si="7"/>
        <v>10</v>
      </c>
      <c r="R81" t="str">
        <f t="shared" si="8"/>
        <v>9.99605371616997-0.198613355905859i</v>
      </c>
      <c r="S81">
        <f t="shared" si="9"/>
        <v>30</v>
      </c>
      <c r="T81" t="str">
        <f t="shared" si="10"/>
        <v>-0.0251646060522435i</v>
      </c>
      <c r="U81">
        <f t="shared" si="11"/>
        <v>1000</v>
      </c>
      <c r="V81" t="s">
        <v>24</v>
      </c>
      <c r="W81" s="32">
        <f t="shared" si="24"/>
        <v>30</v>
      </c>
      <c r="X81" s="32" t="str">
        <f t="shared" si="24"/>
        <v>-0.0251646060522435i</v>
      </c>
      <c r="Y81" s="31" t="str">
        <f t="shared" si="12"/>
        <v>24.4146533038617+24.4146533038617i</v>
      </c>
      <c r="Z81" s="31" t="str">
        <f t="shared" si="13"/>
        <v>15099124291.0041-13191963326.6903i</v>
      </c>
      <c r="AA81" s="31" t="str">
        <f t="shared" si="14"/>
        <v>15099124291.0041-13191963326.6903i</v>
      </c>
      <c r="AB81" s="31" t="str">
        <f t="shared" si="15"/>
        <v>1</v>
      </c>
      <c r="AC81" s="31" t="str">
        <f t="shared" si="16"/>
        <v>1</v>
      </c>
      <c r="AD81" t="str">
        <f t="shared" si="17"/>
        <v>0.614385132293786-0.614385132293786i</v>
      </c>
      <c r="AE81" t="s">
        <v>24</v>
      </c>
      <c r="AF81" s="32">
        <f t="shared" si="25"/>
        <v>10</v>
      </c>
      <c r="AG81" s="32" t="str">
        <f t="shared" si="25"/>
        <v>9.99605371616997-0.198613355905859i</v>
      </c>
      <c r="AH81" s="32" t="str">
        <f t="shared" si="19"/>
        <v>0.614385132293786-0.614385132293786i</v>
      </c>
      <c r="AI81" t="str">
        <f t="shared" si="20"/>
        <v>20.6104388484638-0.812998488199645i</v>
      </c>
      <c r="AJ81" t="s">
        <v>24</v>
      </c>
      <c r="AK81" s="32" t="str">
        <f t="shared" si="21"/>
        <v>20.6104388484638-0.812998488199645i</v>
      </c>
      <c r="AL81" s="32">
        <f t="shared" si="1"/>
        <v>1000</v>
      </c>
      <c r="AM81" t="str">
        <f t="shared" si="22"/>
        <v>20.1948486946578-0.78049378726739i</v>
      </c>
      <c r="AN81" t="s">
        <v>24</v>
      </c>
    </row>
    <row r="82" spans="7:40" ht="1" customHeight="1">
      <c r="G82" s="23"/>
      <c r="H82">
        <f t="shared" si="23"/>
        <v>1.4</v>
      </c>
      <c r="I82">
        <f t="shared" si="2"/>
        <v>25.118864315095799</v>
      </c>
      <c r="J82">
        <f t="shared" si="3"/>
        <v>157.82647919764753</v>
      </c>
      <c r="K82" s="23"/>
      <c r="L82" t="str">
        <f t="shared" si="4"/>
        <v>20.2682632574973-0.813147141335472i</v>
      </c>
      <c r="M82">
        <f t="shared" si="5"/>
        <v>20.268263257497299</v>
      </c>
      <c r="N82">
        <f t="shared" si="6"/>
        <v>0.81314714133547195</v>
      </c>
      <c r="O82" s="23"/>
      <c r="P82" t="s">
        <v>24</v>
      </c>
      <c r="Q82">
        <f t="shared" si="7"/>
        <v>10</v>
      </c>
      <c r="R82" t="str">
        <f t="shared" si="8"/>
        <v>9.99750970056001-0.157787175678372i</v>
      </c>
      <c r="S82">
        <f t="shared" si="9"/>
        <v>30</v>
      </c>
      <c r="T82" t="str">
        <f t="shared" si="10"/>
        <v>-0.0316803620369587i</v>
      </c>
      <c r="U82">
        <f t="shared" si="11"/>
        <v>1000</v>
      </c>
      <c r="V82" t="s">
        <v>24</v>
      </c>
      <c r="W82" s="32">
        <f t="shared" si="24"/>
        <v>30</v>
      </c>
      <c r="X82" s="32" t="str">
        <f t="shared" si="24"/>
        <v>-0.0316803620369587i</v>
      </c>
      <c r="Y82" s="31" t="str">
        <f t="shared" si="12"/>
        <v>21.7595826612769+21.7595826612769i</v>
      </c>
      <c r="Z82" s="31" t="str">
        <f t="shared" si="13"/>
        <v>-1371788218.35548+323461806.637887i</v>
      </c>
      <c r="AA82" s="31" t="str">
        <f t="shared" si="14"/>
        <v>-1371788218.35548+323461806.637887i</v>
      </c>
      <c r="AB82" s="31" t="str">
        <f t="shared" si="15"/>
        <v>1</v>
      </c>
      <c r="AC82" s="31" t="str">
        <f t="shared" si="16"/>
        <v>1</v>
      </c>
      <c r="AD82" t="str">
        <f t="shared" si="17"/>
        <v>0.689351456482381-0.689351456482381i</v>
      </c>
      <c r="AE82" t="s">
        <v>24</v>
      </c>
      <c r="AF82" s="32">
        <f t="shared" si="25"/>
        <v>10</v>
      </c>
      <c r="AG82" s="32" t="str">
        <f t="shared" si="25"/>
        <v>9.99750970056001-0.157787175678372i</v>
      </c>
      <c r="AH82" s="32" t="str">
        <f t="shared" si="19"/>
        <v>0.689351456482381-0.689351456482381i</v>
      </c>
      <c r="AI82" t="str">
        <f t="shared" si="20"/>
        <v>20.6868611570424-0.847138632160753i</v>
      </c>
      <c r="AJ82" t="s">
        <v>24</v>
      </c>
      <c r="AK82" s="32" t="str">
        <f t="shared" si="21"/>
        <v>20.6868611570424-0.847138632160753i</v>
      </c>
      <c r="AL82" s="32">
        <f t="shared" si="1"/>
        <v>1000</v>
      </c>
      <c r="AM82" t="str">
        <f t="shared" si="22"/>
        <v>20.2682632574973-0.813147141335472i</v>
      </c>
      <c r="AN82" t="s">
        <v>24</v>
      </c>
    </row>
    <row r="83" spans="7:40" ht="1" customHeight="1">
      <c r="G83" s="23"/>
      <c r="H83">
        <f t="shared" si="23"/>
        <v>1.3</v>
      </c>
      <c r="I83">
        <f t="shared" si="2"/>
        <v>19.952623149688804</v>
      </c>
      <c r="J83">
        <f t="shared" si="3"/>
        <v>125.36602861381597</v>
      </c>
      <c r="K83" s="23"/>
      <c r="L83" t="str">
        <f t="shared" si="4"/>
        <v>20.3499617153743-0.862602714952237i</v>
      </c>
      <c r="M83">
        <f t="shared" si="5"/>
        <v>20.349961715374299</v>
      </c>
      <c r="N83">
        <f t="shared" si="6"/>
        <v>0.86260271495223695</v>
      </c>
      <c r="O83" s="23"/>
      <c r="P83" t="s">
        <v>24</v>
      </c>
      <c r="Q83">
        <f t="shared" si="7"/>
        <v>10</v>
      </c>
      <c r="R83" t="str">
        <f t="shared" si="8"/>
        <v>9.99842858286095-0.125346328381214i</v>
      </c>
      <c r="S83">
        <f t="shared" si="9"/>
        <v>30</v>
      </c>
      <c r="T83" t="str">
        <f t="shared" si="10"/>
        <v>-0.0398832128231665i</v>
      </c>
      <c r="U83">
        <f t="shared" si="11"/>
        <v>1000</v>
      </c>
      <c r="V83" t="s">
        <v>24</v>
      </c>
      <c r="W83" s="32">
        <f t="shared" si="24"/>
        <v>30</v>
      </c>
      <c r="X83" s="32" t="str">
        <f t="shared" si="24"/>
        <v>-0.0398832128231665i</v>
      </c>
      <c r="Y83" s="31" t="str">
        <f t="shared" si="12"/>
        <v>19.3932484602618+19.3932484602618i</v>
      </c>
      <c r="Z83" s="31" t="str">
        <f t="shared" si="13"/>
        <v>113168431.651105+68405802.314271i</v>
      </c>
      <c r="AA83" s="31" t="str">
        <f t="shared" si="14"/>
        <v>113168431.651105+68405802.314271i</v>
      </c>
      <c r="AB83" s="31" t="str">
        <f t="shared" si="15"/>
        <v>1</v>
      </c>
      <c r="AC83" s="31" t="str">
        <f t="shared" si="16"/>
        <v>1</v>
      </c>
      <c r="AD83" t="str">
        <f t="shared" si="17"/>
        <v>0.773465055673167-0.773465055673167i</v>
      </c>
      <c r="AE83" t="s">
        <v>24</v>
      </c>
      <c r="AF83" s="32">
        <f t="shared" si="25"/>
        <v>10</v>
      </c>
      <c r="AG83" s="32" t="str">
        <f t="shared" si="25"/>
        <v>9.99842858286095-0.125346328381214i</v>
      </c>
      <c r="AH83" s="32" t="str">
        <f t="shared" si="19"/>
        <v>0.773465055673167-0.773465055673167i</v>
      </c>
      <c r="AI83" t="str">
        <f t="shared" si="20"/>
        <v>20.7718936385341-0.898811384054381i</v>
      </c>
      <c r="AJ83" t="s">
        <v>24</v>
      </c>
      <c r="AK83" s="32" t="str">
        <f t="shared" si="21"/>
        <v>20.7718936385341-0.898811384054381i</v>
      </c>
      <c r="AL83" s="32">
        <f t="shared" si="1"/>
        <v>1000</v>
      </c>
      <c r="AM83" t="str">
        <f t="shared" si="22"/>
        <v>20.3499617153743-0.862602714952237i</v>
      </c>
      <c r="AN83" t="s">
        <v>24</v>
      </c>
    </row>
    <row r="84" spans="7:40" ht="1" customHeight="1">
      <c r="G84" s="23"/>
      <c r="H84">
        <f t="shared" si="23"/>
        <v>1.2</v>
      </c>
      <c r="I84">
        <f t="shared" si="2"/>
        <v>15.848931924611136</v>
      </c>
      <c r="J84">
        <f t="shared" si="3"/>
        <v>99.581776203206175</v>
      </c>
      <c r="K84" s="23"/>
      <c r="L84" t="str">
        <f t="shared" si="4"/>
        <v>20.441204963504-0.928268814549209i</v>
      </c>
      <c r="M84">
        <f t="shared" si="5"/>
        <v>20.441204963503999</v>
      </c>
      <c r="N84">
        <f t="shared" si="6"/>
        <v>0.92826881454920895</v>
      </c>
      <c r="O84" s="23"/>
      <c r="P84" t="s">
        <v>24</v>
      </c>
      <c r="Q84">
        <f t="shared" si="7"/>
        <v>10</v>
      </c>
      <c r="R84" t="str">
        <f t="shared" si="8"/>
        <v>9.99900844531264-0.0995719021255092i</v>
      </c>
      <c r="S84">
        <f t="shared" si="9"/>
        <v>30</v>
      </c>
      <c r="T84" t="str">
        <f t="shared" si="10"/>
        <v>-0.0502099901270793i</v>
      </c>
      <c r="U84">
        <f t="shared" si="11"/>
        <v>1000</v>
      </c>
      <c r="V84" t="s">
        <v>24</v>
      </c>
      <c r="W84" s="32">
        <f t="shared" si="24"/>
        <v>30</v>
      </c>
      <c r="X84" s="32" t="str">
        <f t="shared" si="24"/>
        <v>-0.0502099901270793i</v>
      </c>
      <c r="Y84" s="31" t="str">
        <f t="shared" si="12"/>
        <v>17.2842508836692+17.2842508836692i</v>
      </c>
      <c r="Z84" s="31" t="str">
        <f t="shared" si="13"/>
        <v>88124.5473199829-16047901.092029i</v>
      </c>
      <c r="AA84" s="31" t="str">
        <f t="shared" si="14"/>
        <v>88124.547319983-16047901.092029i</v>
      </c>
      <c r="AB84" s="31" t="str">
        <f t="shared" si="15"/>
        <v>1+6.34726837050322E-18i</v>
      </c>
      <c r="AC84" s="31" t="str">
        <f t="shared" si="16"/>
        <v>1+6.34726837050322E-18i</v>
      </c>
      <c r="AD84" t="str">
        <f t="shared" si="17"/>
        <v>0.867842066222991-0.867842066222991i</v>
      </c>
      <c r="AE84" t="s">
        <v>24</v>
      </c>
      <c r="AF84" s="32">
        <f t="shared" si="25"/>
        <v>10</v>
      </c>
      <c r="AG84" s="32" t="str">
        <f t="shared" si="25"/>
        <v>9.99900844531264-0.0995719021255092i</v>
      </c>
      <c r="AH84" s="32" t="str">
        <f t="shared" si="19"/>
        <v>0.867842066222991-0.867842066222991i</v>
      </c>
      <c r="AI84" t="str">
        <f t="shared" si="20"/>
        <v>20.8668505115356-0.9674139683485i</v>
      </c>
      <c r="AJ84" t="s">
        <v>24</v>
      </c>
      <c r="AK84" s="32" t="str">
        <f t="shared" si="21"/>
        <v>20.8668505115356-0.9674139683485i</v>
      </c>
      <c r="AL84" s="32">
        <f t="shared" si="1"/>
        <v>1000</v>
      </c>
      <c r="AM84" t="str">
        <f t="shared" si="22"/>
        <v>20.441204963504-0.928268814549209i</v>
      </c>
      <c r="AN84" t="s">
        <v>24</v>
      </c>
    </row>
    <row r="85" spans="7:40" ht="1" customHeight="1">
      <c r="G85" s="23"/>
      <c r="H85">
        <f t="shared" si="23"/>
        <v>1.1000000000000001</v>
      </c>
      <c r="I85">
        <f t="shared" si="2"/>
        <v>12.58925411794168</v>
      </c>
      <c r="J85">
        <f t="shared" si="3"/>
        <v>79.100616502201262</v>
      </c>
      <c r="K85" s="23"/>
      <c r="L85" t="str">
        <f t="shared" si="4"/>
        <v>20.5433153452198-1.01001862188656i</v>
      </c>
      <c r="M85">
        <f t="shared" si="5"/>
        <v>20.543315345219799</v>
      </c>
      <c r="N85">
        <f t="shared" si="6"/>
        <v>1.0100186218865601</v>
      </c>
      <c r="O85" s="23"/>
      <c r="P85" t="s">
        <v>24</v>
      </c>
      <c r="Q85">
        <f t="shared" si="7"/>
        <v>10</v>
      </c>
      <c r="R85" t="str">
        <f t="shared" si="8"/>
        <v>9.99937434839334-0.0790956675594211i</v>
      </c>
      <c r="S85">
        <f t="shared" si="9"/>
        <v>30</v>
      </c>
      <c r="T85" t="str">
        <f t="shared" si="10"/>
        <v>-0.0632106324969143i</v>
      </c>
      <c r="U85">
        <f t="shared" si="11"/>
        <v>1000</v>
      </c>
      <c r="V85" t="s">
        <v>24</v>
      </c>
      <c r="W85" s="32">
        <f t="shared" si="24"/>
        <v>30</v>
      </c>
      <c r="X85" s="32" t="str">
        <f t="shared" si="24"/>
        <v>-0.0632106324969143i</v>
      </c>
      <c r="Y85" s="31" t="str">
        <f t="shared" si="12"/>
        <v>15.4046048150092+15.4046048150092i</v>
      </c>
      <c r="Z85" s="31" t="str">
        <f t="shared" si="13"/>
        <v>-2337800.0691643+731777.967342539i</v>
      </c>
      <c r="AA85" s="31" t="str">
        <f t="shared" si="14"/>
        <v>-2337800.0691645+731777.967342478i</v>
      </c>
      <c r="AB85" s="31" t="str">
        <f t="shared" si="15"/>
        <v>1.00000000000007+4.81650798030827E-14i</v>
      </c>
      <c r="AC85" s="31" t="str">
        <f t="shared" si="16"/>
        <v>1.00000000000007+4.81650798030827E-14i</v>
      </c>
      <c r="AD85" t="str">
        <f t="shared" si="17"/>
        <v>0.973734813721857-0.973734813721763i</v>
      </c>
      <c r="AE85" t="s">
        <v>24</v>
      </c>
      <c r="AF85" s="32">
        <f t="shared" si="25"/>
        <v>10</v>
      </c>
      <c r="AG85" s="32" t="str">
        <f t="shared" si="25"/>
        <v>9.99937434839334-0.0790956675594211i</v>
      </c>
      <c r="AH85" s="32" t="str">
        <f t="shared" si="19"/>
        <v>0.973734813721857-0.973734813721763i</v>
      </c>
      <c r="AI85" t="str">
        <f t="shared" si="20"/>
        <v>20.9731091621152-1.05283048128118i</v>
      </c>
      <c r="AJ85" t="s">
        <v>24</v>
      </c>
      <c r="AK85" s="32" t="str">
        <f t="shared" si="21"/>
        <v>20.9731091621152-1.05283048128118i</v>
      </c>
      <c r="AL85" s="32">
        <f t="shared" si="1"/>
        <v>1000</v>
      </c>
      <c r="AM85" t="str">
        <f t="shared" si="22"/>
        <v>20.5433153452198-1.01001862188656i</v>
      </c>
      <c r="AN85" t="s">
        <v>24</v>
      </c>
    </row>
    <row r="86" spans="7:40" ht="1" customHeight="1">
      <c r="G86" s="23"/>
      <c r="H86">
        <f t="shared" si="23"/>
        <v>1</v>
      </c>
      <c r="I86">
        <f t="shared" si="2"/>
        <v>10</v>
      </c>
      <c r="J86">
        <f t="shared" si="3"/>
        <v>62.831853071795862</v>
      </c>
      <c r="K86" s="23"/>
      <c r="L86" t="str">
        <f t="shared" si="4"/>
        <v>20.6577182124299-1.10813733130074i</v>
      </c>
      <c r="M86">
        <f t="shared" si="5"/>
        <v>20.657718212429899</v>
      </c>
      <c r="N86">
        <f t="shared" si="6"/>
        <v>1.1081373313007401</v>
      </c>
      <c r="O86" s="23"/>
      <c r="P86" t="s">
        <v>24</v>
      </c>
      <c r="Q86">
        <f t="shared" si="7"/>
        <v>10</v>
      </c>
      <c r="R86" t="str">
        <f t="shared" si="8"/>
        <v>9.9996052314088-0.0628293726675839i</v>
      </c>
      <c r="S86">
        <f t="shared" si="9"/>
        <v>30</v>
      </c>
      <c r="T86" t="str">
        <f t="shared" si="10"/>
        <v>-0.0795774715459477i</v>
      </c>
      <c r="U86">
        <f t="shared" si="11"/>
        <v>1000</v>
      </c>
      <c r="V86" t="s">
        <v>24</v>
      </c>
      <c r="W86" s="32">
        <f t="shared" si="24"/>
        <v>30</v>
      </c>
      <c r="X86" s="32" t="str">
        <f t="shared" si="24"/>
        <v>-0.0795774715459477i</v>
      </c>
      <c r="Y86" s="31" t="str">
        <f t="shared" si="12"/>
        <v>13.7293684929565+13.7293684929565i</v>
      </c>
      <c r="Z86" s="31" t="str">
        <f t="shared" si="13"/>
        <v>181928.16781453+421114.159884263i</v>
      </c>
      <c r="AA86" s="31" t="str">
        <f t="shared" si="14"/>
        <v>181928.167814963+421114.159883262i</v>
      </c>
      <c r="AB86" s="31" t="str">
        <f t="shared" si="15"/>
        <v>0.999999999998371-1.73192542446529E-12i</v>
      </c>
      <c r="AC86" s="31" t="str">
        <f t="shared" si="16"/>
        <v>0.999999999998371-1.73192542446529E-12i</v>
      </c>
      <c r="AD86" t="str">
        <f t="shared" si="17"/>
        <v>1.09254843058841-1.09254843059219i</v>
      </c>
      <c r="AE86" t="s">
        <v>24</v>
      </c>
      <c r="AF86" s="32">
        <f t="shared" si="25"/>
        <v>10</v>
      </c>
      <c r="AG86" s="32" t="str">
        <f t="shared" si="25"/>
        <v>9.9996052314088-0.0628293726675839i</v>
      </c>
      <c r="AH86" s="32" t="str">
        <f t="shared" si="19"/>
        <v>1.09254843058841-1.09254843059219i</v>
      </c>
      <c r="AI86" t="str">
        <f t="shared" si="20"/>
        <v>21.0921536619972-1.15537780325977i</v>
      </c>
      <c r="AJ86" t="s">
        <v>24</v>
      </c>
      <c r="AK86" s="32" t="str">
        <f t="shared" si="21"/>
        <v>21.0921536619972-1.15537780325977i</v>
      </c>
      <c r="AL86" s="32">
        <f t="shared" si="1"/>
        <v>1000</v>
      </c>
      <c r="AM86" t="str">
        <f t="shared" si="22"/>
        <v>20.6577182124299-1.10813733130074i</v>
      </c>
      <c r="AN86" t="s">
        <v>24</v>
      </c>
    </row>
    <row r="87" spans="7:40" ht="1" customHeight="1">
      <c r="G87" s="23"/>
      <c r="H87">
        <f t="shared" si="23"/>
        <v>0.9</v>
      </c>
      <c r="I87">
        <f t="shared" si="2"/>
        <v>7.9432823472428176</v>
      </c>
      <c r="J87">
        <f t="shared" si="3"/>
        <v>49.909114934975051</v>
      </c>
      <c r="K87" s="23"/>
      <c r="L87" t="str">
        <f t="shared" si="4"/>
        <v>20.78597601295-1.22328434614835i</v>
      </c>
      <c r="M87">
        <f t="shared" si="5"/>
        <v>20.785976012950002</v>
      </c>
      <c r="N87">
        <f t="shared" si="6"/>
        <v>1.22328434614835</v>
      </c>
      <c r="O87" s="23"/>
      <c r="P87" t="s">
        <v>24</v>
      </c>
      <c r="Q87">
        <f t="shared" si="7"/>
        <v>10</v>
      </c>
      <c r="R87" t="str">
        <f t="shared" si="8"/>
        <v>9.99975091422917-0.0499078717699386i</v>
      </c>
      <c r="S87">
        <f t="shared" si="9"/>
        <v>30</v>
      </c>
      <c r="T87" t="str">
        <f t="shared" si="10"/>
        <v>-0.100182101135521i</v>
      </c>
      <c r="U87">
        <f t="shared" si="11"/>
        <v>1000</v>
      </c>
      <c r="V87" t="s">
        <v>24</v>
      </c>
      <c r="W87" s="32">
        <f t="shared" si="24"/>
        <v>30</v>
      </c>
      <c r="X87" s="32" t="str">
        <f t="shared" si="24"/>
        <v>-0.100182101135521i</v>
      </c>
      <c r="Y87" s="31" t="str">
        <f t="shared" si="12"/>
        <v>12.2363125493314+12.2363125493314i</v>
      </c>
      <c r="Z87" s="31" t="str">
        <f t="shared" si="13"/>
        <v>97506.812644052-33404.8342008024i</v>
      </c>
      <c r="AA87" s="31" t="str">
        <f t="shared" si="14"/>
        <v>97506.8126486413-33404.8341992302i</v>
      </c>
      <c r="AB87" s="31" t="str">
        <f t="shared" si="15"/>
        <v>1.00000000003718+2.8861087078725E-11i</v>
      </c>
      <c r="AC87" s="31" t="str">
        <f t="shared" si="16"/>
        <v>1.00000000003718+2.8861087078725E-11i</v>
      </c>
      <c r="AD87" t="str">
        <f t="shared" si="17"/>
        <v>1.22585950142392-1.22585950135316i</v>
      </c>
      <c r="AE87" t="s">
        <v>24</v>
      </c>
      <c r="AF87" s="32">
        <f t="shared" si="25"/>
        <v>10</v>
      </c>
      <c r="AG87" s="32" t="str">
        <f t="shared" si="25"/>
        <v>9.99975091422917-0.0499078717699386i</v>
      </c>
      <c r="AH87" s="32" t="str">
        <f t="shared" si="19"/>
        <v>1.22585950142392-1.22585950135316i</v>
      </c>
      <c r="AI87" t="str">
        <f t="shared" si="20"/>
        <v>21.2256104156531-1.2757673731231i</v>
      </c>
      <c r="AJ87" t="s">
        <v>24</v>
      </c>
      <c r="AK87" s="32" t="str">
        <f t="shared" si="21"/>
        <v>21.2256104156531-1.2757673731231i</v>
      </c>
      <c r="AL87" s="32">
        <f t="shared" si="1"/>
        <v>1000</v>
      </c>
      <c r="AM87" t="str">
        <f t="shared" si="22"/>
        <v>20.78597601295-1.22328434614835i</v>
      </c>
      <c r="AN87" t="s">
        <v>24</v>
      </c>
    </row>
    <row r="88" spans="7:40" ht="1" customHeight="1">
      <c r="G88" s="23"/>
      <c r="H88">
        <f t="shared" si="23"/>
        <v>0.8</v>
      </c>
      <c r="I88">
        <f t="shared" si="2"/>
        <v>6.3095734448019343</v>
      </c>
      <c r="J88">
        <f t="shared" si="3"/>
        <v>39.644219162950002</v>
      </c>
      <c r="K88" s="23"/>
      <c r="L88" t="str">
        <f t="shared" si="4"/>
        <v>20.9298186007009-1.35646830876903i</v>
      </c>
      <c r="M88">
        <f t="shared" si="5"/>
        <v>20.929818600700901</v>
      </c>
      <c r="N88">
        <f t="shared" si="6"/>
        <v>1.3564683087690299</v>
      </c>
      <c r="O88" s="23"/>
      <c r="P88" t="s">
        <v>24</v>
      </c>
      <c r="Q88">
        <f t="shared" si="7"/>
        <v>10</v>
      </c>
      <c r="R88" t="str">
        <f t="shared" si="8"/>
        <v>9.99984283605879-0.039643596098777i</v>
      </c>
      <c r="S88">
        <f t="shared" si="9"/>
        <v>30</v>
      </c>
      <c r="T88" t="str">
        <f t="shared" si="10"/>
        <v>-0.12612179292644i</v>
      </c>
      <c r="U88">
        <f t="shared" si="11"/>
        <v>1000</v>
      </c>
      <c r="V88" t="s">
        <v>24</v>
      </c>
      <c r="W88" s="32">
        <f t="shared" si="24"/>
        <v>30</v>
      </c>
      <c r="X88" s="32" t="str">
        <f t="shared" si="24"/>
        <v>-0.12612179292644i</v>
      </c>
      <c r="Y88" s="31" t="str">
        <f t="shared" si="12"/>
        <v>10.9056250388894+10.9056250388894i</v>
      </c>
      <c r="Z88" s="31" t="str">
        <f t="shared" si="13"/>
        <v>-2447.00313577646-27130.8560292499i</v>
      </c>
      <c r="AA88" s="31" t="str">
        <f t="shared" si="14"/>
        <v>-2447.00313742523-27130.8560109694i</v>
      </c>
      <c r="AB88" s="31" t="str">
        <f t="shared" si="15"/>
        <v>0.999999999337084-1.20561171726772E-10i</v>
      </c>
      <c r="AC88" s="31" t="str">
        <f t="shared" si="16"/>
        <v>0.999999999337084-1.20561171726772E-10i</v>
      </c>
      <c r="AD88" t="str">
        <f t="shared" si="17"/>
        <v>1.37543698181058-1.37543698214222i</v>
      </c>
      <c r="AE88" t="s">
        <v>24</v>
      </c>
      <c r="AF88" s="32">
        <f t="shared" si="25"/>
        <v>10</v>
      </c>
      <c r="AG88" s="32" t="str">
        <f t="shared" si="25"/>
        <v>9.99984283605879-0.039643596098777i</v>
      </c>
      <c r="AH88" s="32" t="str">
        <f t="shared" si="19"/>
        <v>1.37543698181058-1.37543698214222i</v>
      </c>
      <c r="AI88" t="str">
        <f t="shared" si="20"/>
        <v>21.3752798178694-1.415080578241i</v>
      </c>
      <c r="AJ88" t="s">
        <v>24</v>
      </c>
      <c r="AK88" s="32" t="str">
        <f t="shared" si="21"/>
        <v>21.3752798178694-1.415080578241i</v>
      </c>
      <c r="AL88" s="32">
        <f t="shared" si="1"/>
        <v>1000</v>
      </c>
      <c r="AM88" t="str">
        <f t="shared" si="22"/>
        <v>20.9298186007009-1.35646830876903i</v>
      </c>
      <c r="AN88" t="s">
        <v>24</v>
      </c>
    </row>
    <row r="89" spans="7:40" ht="1" customHeight="1">
      <c r="G89" s="23"/>
      <c r="H89">
        <f t="shared" si="23"/>
        <v>0.7</v>
      </c>
      <c r="I89">
        <f t="shared" si="2"/>
        <v>5.0118723362727229</v>
      </c>
      <c r="J89">
        <f t="shared" si="3"/>
        <v>31.490522624728598</v>
      </c>
      <c r="K89" s="23"/>
      <c r="L89" t="str">
        <f t="shared" si="4"/>
        <v>21.091172239486-1.50903310391346i</v>
      </c>
      <c r="M89">
        <f t="shared" si="5"/>
        <v>21.091172239485999</v>
      </c>
      <c r="N89">
        <f t="shared" si="6"/>
        <v>1.5090331039134599</v>
      </c>
      <c r="O89" s="23"/>
      <c r="P89" t="s">
        <v>24</v>
      </c>
      <c r="Q89">
        <f t="shared" si="7"/>
        <v>10</v>
      </c>
      <c r="R89" t="str">
        <f t="shared" si="8"/>
        <v>9.99990083568185-0.0314902103511082i</v>
      </c>
      <c r="S89">
        <f t="shared" si="9"/>
        <v>30</v>
      </c>
      <c r="T89" t="str">
        <f t="shared" si="10"/>
        <v>-0.158777930096138i</v>
      </c>
      <c r="U89">
        <f t="shared" si="11"/>
        <v>1000</v>
      </c>
      <c r="V89" t="s">
        <v>24</v>
      </c>
      <c r="W89" s="32">
        <f t="shared" si="24"/>
        <v>30</v>
      </c>
      <c r="X89" s="32" t="str">
        <f t="shared" si="24"/>
        <v>-0.158777930096138i</v>
      </c>
      <c r="Y89" s="31" t="str">
        <f t="shared" si="12"/>
        <v>9.71964854684497+9.71964854684497i</v>
      </c>
      <c r="Z89" s="31" t="str">
        <f t="shared" si="13"/>
        <v>-7961.57418568433-2418.12803896768i</v>
      </c>
      <c r="AA89" s="31" t="str">
        <f t="shared" si="14"/>
        <v>-7961.5742431819-2418.12802150424i</v>
      </c>
      <c r="AB89" s="31" t="str">
        <f t="shared" si="15"/>
        <v>1.000000006002-4.01642153739703E-09i</v>
      </c>
      <c r="AC89" s="31" t="str">
        <f t="shared" si="16"/>
        <v>1.000000006002-4.01642153739703E-09i</v>
      </c>
      <c r="AD89" t="str">
        <f t="shared" si="17"/>
        <v>1.54326568059426-1.54326569299107i</v>
      </c>
      <c r="AE89" t="s">
        <v>24</v>
      </c>
      <c r="AF89" s="32">
        <f t="shared" si="25"/>
        <v>10</v>
      </c>
      <c r="AG89" s="32" t="str">
        <f t="shared" si="25"/>
        <v>9.99990083568185-0.0314902103511082i</v>
      </c>
      <c r="AH89" s="32" t="str">
        <f t="shared" si="19"/>
        <v>1.54326568059426-1.54326569299107i</v>
      </c>
      <c r="AI89" t="str">
        <f t="shared" si="20"/>
        <v>21.5431665162761-1.57475590334218i</v>
      </c>
      <c r="AJ89" t="s">
        <v>24</v>
      </c>
      <c r="AK89" s="32" t="str">
        <f t="shared" si="21"/>
        <v>21.5431665162761-1.57475590334218i</v>
      </c>
      <c r="AL89" s="32">
        <f t="shared" si="1"/>
        <v>1000</v>
      </c>
      <c r="AM89" t="str">
        <f t="shared" si="22"/>
        <v>21.091172239486-1.50903310391346i</v>
      </c>
      <c r="AN89" t="s">
        <v>24</v>
      </c>
    </row>
    <row r="90" spans="7:40" ht="1" customHeight="1">
      <c r="G90" s="23"/>
      <c r="H90">
        <f t="shared" si="23"/>
        <v>0.6</v>
      </c>
      <c r="I90">
        <f t="shared" si="2"/>
        <v>3.9810717055349727</v>
      </c>
      <c r="J90">
        <f t="shared" si="3"/>
        <v>25.013811247045716</v>
      </c>
      <c r="K90" s="23"/>
      <c r="L90" t="str">
        <f t="shared" si="4"/>
        <v>21.2721890435-1.68265310116121i</v>
      </c>
      <c r="M90">
        <f t="shared" si="5"/>
        <v>21.272189043499999</v>
      </c>
      <c r="N90">
        <f t="shared" si="6"/>
        <v>1.68265310116121</v>
      </c>
      <c r="O90" s="23"/>
      <c r="P90" t="s">
        <v>24</v>
      </c>
      <c r="Q90">
        <f t="shared" si="7"/>
        <v>10</v>
      </c>
      <c r="R90" t="str">
        <f t="shared" si="8"/>
        <v>9.99993743131618-0.025013654738921i</v>
      </c>
      <c r="S90">
        <f t="shared" si="9"/>
        <v>30</v>
      </c>
      <c r="T90" t="str">
        <f t="shared" si="10"/>
        <v>-0.199889571030106i</v>
      </c>
      <c r="U90">
        <f t="shared" si="11"/>
        <v>1000</v>
      </c>
      <c r="V90" t="s">
        <v>24</v>
      </c>
      <c r="W90" s="32">
        <f t="shared" si="24"/>
        <v>30</v>
      </c>
      <c r="X90" s="32" t="str">
        <f t="shared" si="24"/>
        <v>-0.199889571030106i</v>
      </c>
      <c r="Y90" s="31" t="str">
        <f t="shared" si="12"/>
        <v>8.66264588570588+8.66264588570588i</v>
      </c>
      <c r="Z90" s="31" t="str">
        <f t="shared" si="13"/>
        <v>-2091.54450082127+1996.41659383383i</v>
      </c>
      <c r="AA90" s="31" t="str">
        <f t="shared" si="14"/>
        <v>-2091.54462591009+1996.41647443432i</v>
      </c>
      <c r="AB90" s="31" t="str">
        <f t="shared" si="15"/>
        <v>1.00000000278194+5.97421756233901E-08i</v>
      </c>
      <c r="AC90" s="31" t="str">
        <f t="shared" si="16"/>
        <v>1.00000000278194+5.97421756233901E-08i</v>
      </c>
      <c r="AD90" t="str">
        <f t="shared" si="17"/>
        <v>1.7315726783445-1.73157247144868i</v>
      </c>
      <c r="AE90" t="s">
        <v>24</v>
      </c>
      <c r="AF90" s="32">
        <f t="shared" si="25"/>
        <v>10</v>
      </c>
      <c r="AG90" s="32" t="str">
        <f t="shared" si="25"/>
        <v>9.99993743131618-0.025013654738921i</v>
      </c>
      <c r="AH90" s="32" t="str">
        <f t="shared" si="19"/>
        <v>1.7315726783445-1.73157247144868i</v>
      </c>
      <c r="AI90" t="str">
        <f t="shared" si="20"/>
        <v>21.7315101096607-1.7565861261876i</v>
      </c>
      <c r="AJ90" t="s">
        <v>24</v>
      </c>
      <c r="AK90" s="32" t="str">
        <f t="shared" si="21"/>
        <v>21.7315101096607-1.7565861261876i</v>
      </c>
      <c r="AL90" s="32">
        <f t="shared" si="1"/>
        <v>1000</v>
      </c>
      <c r="AM90" t="str">
        <f t="shared" si="22"/>
        <v>21.2721890435-1.68265310116121i</v>
      </c>
      <c r="AN90" t="s">
        <v>24</v>
      </c>
    </row>
    <row r="91" spans="7:40" ht="1" customHeight="1">
      <c r="G91" s="23"/>
      <c r="H91">
        <f t="shared" si="23"/>
        <v>0.5</v>
      </c>
      <c r="I91">
        <f t="shared" si="2"/>
        <v>3.1622776601683795</v>
      </c>
      <c r="J91">
        <f t="shared" si="3"/>
        <v>19.869176531592203</v>
      </c>
      <c r="K91" s="23"/>
      <c r="L91" t="str">
        <f t="shared" si="4"/>
        <v>21.475276541778-1.87933693530462i</v>
      </c>
      <c r="M91">
        <f t="shared" si="5"/>
        <v>21.475276541778001</v>
      </c>
      <c r="N91">
        <f t="shared" si="6"/>
        <v>1.8793369353046201</v>
      </c>
      <c r="O91" s="23"/>
      <c r="P91" t="s">
        <v>24</v>
      </c>
      <c r="Q91">
        <f t="shared" si="7"/>
        <v>10</v>
      </c>
      <c r="R91" t="str">
        <f t="shared" si="8"/>
        <v>9.99996052173825-0.019869098091537i</v>
      </c>
      <c r="S91">
        <f t="shared" si="9"/>
        <v>30</v>
      </c>
      <c r="T91" t="str">
        <f t="shared" si="10"/>
        <v>-0.251646060522435i</v>
      </c>
      <c r="U91">
        <f t="shared" si="11"/>
        <v>1000</v>
      </c>
      <c r="V91" t="s">
        <v>24</v>
      </c>
      <c r="W91" s="32">
        <f t="shared" si="24"/>
        <v>30</v>
      </c>
      <c r="X91" s="32" t="str">
        <f t="shared" si="24"/>
        <v>-0.251646060522435i</v>
      </c>
      <c r="Y91" s="31" t="str">
        <f t="shared" si="12"/>
        <v>7.7205912723558+7.7205912723558i</v>
      </c>
      <c r="Z91" s="31" t="str">
        <f t="shared" si="13"/>
        <v>149.904921468988+1117.13347475529i</v>
      </c>
      <c r="AA91" s="31" t="str">
        <f t="shared" si="14"/>
        <v>149.9049804654+1117.13303509768i</v>
      </c>
      <c r="AB91" s="31" t="str">
        <f t="shared" si="15"/>
        <v>0.999999620363585-1.03752847488839E-07i</v>
      </c>
      <c r="AC91" s="31" t="str">
        <f t="shared" si="16"/>
        <v>0.999999620363585-1.03752847488839E-07i</v>
      </c>
      <c r="AD91" t="str">
        <f t="shared" si="17"/>
        <v>1.94285543943632-1.94285584259008i</v>
      </c>
      <c r="AE91" t="s">
        <v>24</v>
      </c>
      <c r="AF91" s="32">
        <f t="shared" si="25"/>
        <v>10</v>
      </c>
      <c r="AG91" s="32" t="str">
        <f t="shared" si="25"/>
        <v>9.99996052173825-0.019869098091537i</v>
      </c>
      <c r="AH91" s="32" t="str">
        <f t="shared" si="19"/>
        <v>1.94285543943632-1.94285584259008i</v>
      </c>
      <c r="AI91" t="str">
        <f t="shared" si="20"/>
        <v>21.9428159611746-1.96272494068162i</v>
      </c>
      <c r="AJ91" t="s">
        <v>24</v>
      </c>
      <c r="AK91" s="32" t="str">
        <f t="shared" si="21"/>
        <v>21.9428159611746-1.96272494068162i</v>
      </c>
      <c r="AL91" s="32">
        <f t="shared" si="1"/>
        <v>1000</v>
      </c>
      <c r="AM91" t="str">
        <f t="shared" si="22"/>
        <v>21.475276541778-1.87933693530462i</v>
      </c>
      <c r="AN91" t="s">
        <v>24</v>
      </c>
    </row>
    <row r="92" spans="7:40" ht="1" customHeight="1">
      <c r="G92" s="23"/>
      <c r="H92">
        <f t="shared" si="23"/>
        <v>0.4</v>
      </c>
      <c r="I92">
        <f t="shared" si="2"/>
        <v>2.5118864315095806</v>
      </c>
      <c r="J92">
        <f t="shared" si="3"/>
        <v>15.782647919764759</v>
      </c>
      <c r="K92" s="23"/>
      <c r="L92" t="str">
        <f t="shared" si="4"/>
        <v>21.7031341731431-2.10144567090772i</v>
      </c>
      <c r="M92">
        <f t="shared" si="5"/>
        <v>21.703134173143098</v>
      </c>
      <c r="N92">
        <f t="shared" si="6"/>
        <v>2.1014456709077201</v>
      </c>
      <c r="O92" s="23"/>
      <c r="P92" t="s">
        <v>24</v>
      </c>
      <c r="Q92">
        <f t="shared" si="7"/>
        <v>10</v>
      </c>
      <c r="R92" t="str">
        <f t="shared" si="8"/>
        <v>9.99997509086451-0.0157826086065533i</v>
      </c>
      <c r="S92">
        <f t="shared" si="9"/>
        <v>30</v>
      </c>
      <c r="T92" t="str">
        <f t="shared" si="10"/>
        <v>-0.316803620369587i</v>
      </c>
      <c r="U92">
        <f t="shared" si="11"/>
        <v>1000</v>
      </c>
      <c r="V92" t="s">
        <v>24</v>
      </c>
      <c r="W92" s="32">
        <f t="shared" si="24"/>
        <v>30</v>
      </c>
      <c r="X92" s="32" t="str">
        <f t="shared" si="24"/>
        <v>-0.316803620369587i</v>
      </c>
      <c r="Y92" s="31" t="str">
        <f t="shared" si="12"/>
        <v>6.88098421443431+6.88098421443431i</v>
      </c>
      <c r="Z92" s="31" t="str">
        <f t="shared" si="13"/>
        <v>402.370419295787+273.978766154623i</v>
      </c>
      <c r="AA92" s="31" t="str">
        <f t="shared" si="14"/>
        <v>402.371268299424+273.978188059249i</v>
      </c>
      <c r="AB92" s="31" t="str">
        <f t="shared" si="15"/>
        <v>1.0000007732242-1.96322181836525E-06i</v>
      </c>
      <c r="AC92" s="31" t="str">
        <f t="shared" si="16"/>
        <v>1.0000007732242-1.96322181836525E-06i</v>
      </c>
      <c r="AD92" t="str">
        <f t="shared" si="17"/>
        <v>2.17991811673832-2.17992667607412i</v>
      </c>
      <c r="AE92" t="s">
        <v>24</v>
      </c>
      <c r="AF92" s="32">
        <f t="shared" si="25"/>
        <v>10</v>
      </c>
      <c r="AG92" s="32" t="str">
        <f t="shared" si="25"/>
        <v>9.99997509086451-0.0157826086065533i</v>
      </c>
      <c r="AH92" s="32" t="str">
        <f t="shared" si="19"/>
        <v>2.17991811673832-2.17992667607412i</v>
      </c>
      <c r="AI92" t="str">
        <f t="shared" si="20"/>
        <v>22.1798932076028-2.19570928468067i</v>
      </c>
      <c r="AJ92" t="s">
        <v>24</v>
      </c>
      <c r="AK92" s="32" t="str">
        <f t="shared" si="21"/>
        <v>22.1798932076028-2.19570928468067i</v>
      </c>
      <c r="AL92" s="32">
        <f t="shared" si="1"/>
        <v>1000</v>
      </c>
      <c r="AM92" t="str">
        <f t="shared" si="22"/>
        <v>21.7031341731431-2.10144567090772i</v>
      </c>
      <c r="AN92" t="s">
        <v>24</v>
      </c>
    </row>
    <row r="93" spans="7:40" ht="1" customHeight="1">
      <c r="G93" s="23"/>
      <c r="H93">
        <f t="shared" si="23"/>
        <v>0.3</v>
      </c>
      <c r="I93">
        <f t="shared" si="2"/>
        <v>1.9952623149688797</v>
      </c>
      <c r="J93">
        <f t="shared" si="3"/>
        <v>12.536602861381592</v>
      </c>
      <c r="K93" s="23"/>
      <c r="L93" t="str">
        <f t="shared" si="4"/>
        <v>21.9588199348627-2.35169217829738i</v>
      </c>
      <c r="M93">
        <f t="shared" si="5"/>
        <v>21.958819934862699</v>
      </c>
      <c r="N93">
        <f t="shared" si="6"/>
        <v>2.3516921782973799</v>
      </c>
      <c r="O93" s="23"/>
      <c r="P93" t="s">
        <v>24</v>
      </c>
      <c r="Q93">
        <f t="shared" si="7"/>
        <v>10</v>
      </c>
      <c r="R93" t="str">
        <f t="shared" si="8"/>
        <v>9.99998428338357-0.0125365831580837i</v>
      </c>
      <c r="S93">
        <f t="shared" si="9"/>
        <v>30</v>
      </c>
      <c r="T93" t="str">
        <f t="shared" si="10"/>
        <v>-0.398832128231665i</v>
      </c>
      <c r="U93">
        <f t="shared" si="11"/>
        <v>1000</v>
      </c>
      <c r="V93" t="s">
        <v>24</v>
      </c>
      <c r="W93" s="32">
        <f t="shared" si="24"/>
        <v>30</v>
      </c>
      <c r="X93" s="32" t="str">
        <f t="shared" si="24"/>
        <v>-0.398832128231665i</v>
      </c>
      <c r="Y93" s="31" t="str">
        <f t="shared" si="12"/>
        <v>6.13268363639808+6.13268363639808i</v>
      </c>
      <c r="Z93" s="31" t="str">
        <f t="shared" si="13"/>
        <v>227.730600246444-34.5353036402913i</v>
      </c>
      <c r="AA93" s="31" t="str">
        <f t="shared" si="14"/>
        <v>227.732746455919-34.5349781710864i</v>
      </c>
      <c r="AB93" s="31" t="str">
        <f t="shared" si="15"/>
        <v>1.00000900060642+2.79412551398816E-06i</v>
      </c>
      <c r="AC93" s="31" t="str">
        <f t="shared" si="16"/>
        <v>1.00000900060642+2.79412551398816E-06i</v>
      </c>
      <c r="AD93" t="str">
        <f t="shared" si="17"/>
        <v>2.44594011534387-2.44592644697772i</v>
      </c>
      <c r="AE93" t="s">
        <v>24</v>
      </c>
      <c r="AF93" s="32">
        <f t="shared" si="25"/>
        <v>10</v>
      </c>
      <c r="AG93" s="32" t="str">
        <f t="shared" si="25"/>
        <v>9.99998428338357-0.0125365831580837i</v>
      </c>
      <c r="AH93" s="32" t="str">
        <f t="shared" si="19"/>
        <v>2.44594011534387-2.44592644697772i</v>
      </c>
      <c r="AI93" t="str">
        <f t="shared" si="20"/>
        <v>22.4459243987274-2.4584630301358i</v>
      </c>
      <c r="AJ93" t="s">
        <v>24</v>
      </c>
      <c r="AK93" s="32" t="str">
        <f t="shared" si="21"/>
        <v>22.4459243987274-2.4584630301358i</v>
      </c>
      <c r="AL93" s="32">
        <f t="shared" si="1"/>
        <v>1000</v>
      </c>
      <c r="AM93" t="str">
        <f t="shared" si="22"/>
        <v>21.9588199348627-2.35169217829738i</v>
      </c>
      <c r="AN93" t="s">
        <v>24</v>
      </c>
    </row>
    <row r="94" spans="7:40" ht="1" customHeight="1">
      <c r="G94" s="23"/>
      <c r="H94">
        <f t="shared" si="23"/>
        <v>0.2</v>
      </c>
      <c r="I94">
        <f t="shared" si="2"/>
        <v>1.5848931924611136</v>
      </c>
      <c r="J94">
        <f t="shared" si="3"/>
        <v>9.9581776203206172</v>
      </c>
      <c r="K94" s="23"/>
      <c r="L94" t="str">
        <f t="shared" si="4"/>
        <v>22.2457247946955-2.63305470983538i</v>
      </c>
      <c r="M94">
        <f t="shared" si="5"/>
        <v>22.245724794695501</v>
      </c>
      <c r="N94">
        <f t="shared" si="6"/>
        <v>2.6330547098353798</v>
      </c>
      <c r="O94" s="23"/>
      <c r="P94" t="s">
        <v>24</v>
      </c>
      <c r="Q94">
        <f t="shared" si="7"/>
        <v>10</v>
      </c>
      <c r="R94" t="str">
        <f t="shared" si="8"/>
        <v>9.99999008347968-0.00995816774527355i</v>
      </c>
      <c r="S94">
        <f t="shared" si="9"/>
        <v>30</v>
      </c>
      <c r="T94" t="str">
        <f t="shared" si="10"/>
        <v>-0.502099901270793i</v>
      </c>
      <c r="U94">
        <f t="shared" si="11"/>
        <v>1000</v>
      </c>
      <c r="V94" t="s">
        <v>24</v>
      </c>
      <c r="W94" s="32">
        <f t="shared" si="24"/>
        <v>30</v>
      </c>
      <c r="X94" s="32" t="str">
        <f t="shared" si="24"/>
        <v>-0.502099901270793i</v>
      </c>
      <c r="Y94" s="31" t="str">
        <f t="shared" si="12"/>
        <v>5.46576004421726+5.46576004421726i</v>
      </c>
      <c r="Z94" s="31" t="str">
        <f t="shared" si="13"/>
        <v>80.8783300692458-86.2353118794785i</v>
      </c>
      <c r="AA94" s="31" t="str">
        <f t="shared" si="14"/>
        <v>80.8812232201435-86.2322272108737i</v>
      </c>
      <c r="AB94" s="31" t="str">
        <f t="shared" si="15"/>
        <v>0.999997709648894+0.0000356975652239327i</v>
      </c>
      <c r="AC94" s="31" t="str">
        <f t="shared" si="16"/>
        <v>0.999997709648894+0.0000356975652239327i</v>
      </c>
      <c r="AD94" t="str">
        <f t="shared" si="17"/>
        <v>2.74444925991257-2.74425332614526i</v>
      </c>
      <c r="AE94" t="s">
        <v>24</v>
      </c>
      <c r="AF94" s="32">
        <f t="shared" si="25"/>
        <v>10</v>
      </c>
      <c r="AG94" s="32" t="str">
        <f t="shared" si="25"/>
        <v>9.99999008347968-0.00995816774527355i</v>
      </c>
      <c r="AH94" s="32" t="str">
        <f t="shared" si="19"/>
        <v>2.74444925991257-2.74425332614526i</v>
      </c>
      <c r="AI94" t="str">
        <f t="shared" si="20"/>
        <v>22.7444393433923-2.75421149389053i</v>
      </c>
      <c r="AJ94" t="s">
        <v>24</v>
      </c>
      <c r="AK94" s="32" t="str">
        <f t="shared" si="21"/>
        <v>22.7444393433923-2.75421149389053i</v>
      </c>
      <c r="AL94" s="32">
        <f t="shared" si="1"/>
        <v>1000</v>
      </c>
      <c r="AM94" t="str">
        <f t="shared" si="22"/>
        <v>22.2457247946955-2.63305470983538i</v>
      </c>
      <c r="AN94" t="s">
        <v>24</v>
      </c>
    </row>
    <row r="95" spans="7:40" ht="1" customHeight="1">
      <c r="G95" s="23"/>
      <c r="H95">
        <f t="shared" si="23"/>
        <v>0.1</v>
      </c>
      <c r="I95">
        <f t="shared" si="2"/>
        <v>1.2589254117941673</v>
      </c>
      <c r="J95">
        <f t="shared" si="3"/>
        <v>7.910061650220122</v>
      </c>
      <c r="K95" s="23"/>
      <c r="L95" t="str">
        <f t="shared" si="4"/>
        <v>22.5672562861778-2.94895671289211i</v>
      </c>
      <c r="M95">
        <f t="shared" si="5"/>
        <v>22.567256286177798</v>
      </c>
      <c r="N95">
        <f t="shared" si="6"/>
        <v>2.9489567128921101</v>
      </c>
      <c r="O95" s="23"/>
      <c r="P95" t="s">
        <v>24</v>
      </c>
      <c r="Q95">
        <f t="shared" si="7"/>
        <v>10</v>
      </c>
      <c r="R95" t="str">
        <f t="shared" si="8"/>
        <v>9.99999374309638-0.00791005670097079i</v>
      </c>
      <c r="S95">
        <f t="shared" si="9"/>
        <v>30</v>
      </c>
      <c r="T95" t="str">
        <f t="shared" si="10"/>
        <v>-0.632106324969143i</v>
      </c>
      <c r="U95">
        <f t="shared" si="11"/>
        <v>1000</v>
      </c>
      <c r="V95" t="s">
        <v>24</v>
      </c>
      <c r="W95" s="32">
        <f t="shared" si="24"/>
        <v>30</v>
      </c>
      <c r="X95" s="32" t="str">
        <f t="shared" si="24"/>
        <v>-0.632106324969143i</v>
      </c>
      <c r="Y95" s="31" t="str">
        <f t="shared" si="12"/>
        <v>4.87136376702258+4.87136376702258i</v>
      </c>
      <c r="Z95" s="31" t="str">
        <f t="shared" si="13"/>
        <v>10.3287625354155-64.430377682177i</v>
      </c>
      <c r="AA95" s="31" t="str">
        <f t="shared" si="14"/>
        <v>10.329975619722-64.4228114029419i</v>
      </c>
      <c r="AB95" s="31" t="str">
        <f t="shared" si="15"/>
        <v>0.999888451532094+0.0000367100431160319i</v>
      </c>
      <c r="AC95" s="31" t="str">
        <f t="shared" si="16"/>
        <v>0.999888451532094+0.0000367100431160319i</v>
      </c>
      <c r="AD95" t="str">
        <f t="shared" si="17"/>
        <v>3.07898940439745-3.07876332781065i</v>
      </c>
      <c r="AE95" t="s">
        <v>24</v>
      </c>
      <c r="AF95" s="32">
        <f t="shared" si="25"/>
        <v>10</v>
      </c>
      <c r="AG95" s="32" t="str">
        <f t="shared" si="25"/>
        <v>9.99999374309638-0.00791005670097079i</v>
      </c>
      <c r="AH95" s="32" t="str">
        <f t="shared" si="19"/>
        <v>3.07898940439745-3.07876332781065i</v>
      </c>
      <c r="AI95" t="str">
        <f t="shared" si="20"/>
        <v>23.0789831474938-3.08667338451162i</v>
      </c>
      <c r="AJ95" t="s">
        <v>24</v>
      </c>
      <c r="AK95" s="32" t="str">
        <f t="shared" si="21"/>
        <v>23.0789831474938-3.08667338451162i</v>
      </c>
      <c r="AL95" s="32">
        <f t="shared" si="1"/>
        <v>1000</v>
      </c>
      <c r="AM95" t="str">
        <f t="shared" si="22"/>
        <v>22.5672562861778-2.94895671289211i</v>
      </c>
      <c r="AN95" t="s">
        <v>24</v>
      </c>
    </row>
    <row r="96" spans="7:40" ht="1" customHeight="1">
      <c r="G96" s="23"/>
      <c r="H96">
        <f t="shared" si="23"/>
        <v>0</v>
      </c>
      <c r="I96">
        <f t="shared" si="2"/>
        <v>1</v>
      </c>
      <c r="J96">
        <f t="shared" si="3"/>
        <v>6.2831853071795862</v>
      </c>
      <c r="K96" s="23"/>
      <c r="L96" t="str">
        <f t="shared" si="4"/>
        <v>22.927006997333-3.3043013805527i</v>
      </c>
      <c r="M96">
        <f t="shared" si="5"/>
        <v>22.927006997332999</v>
      </c>
      <c r="N96">
        <f t="shared" si="6"/>
        <v>3.3043013805527002</v>
      </c>
      <c r="O96" s="23"/>
      <c r="P96" t="s">
        <v>24</v>
      </c>
      <c r="Q96">
        <f t="shared" si="7"/>
        <v>10</v>
      </c>
      <c r="R96" t="str">
        <f t="shared" si="8"/>
        <v>9.9999960521598-0.00628318282667844i</v>
      </c>
      <c r="S96">
        <f t="shared" si="9"/>
        <v>30</v>
      </c>
      <c r="T96" t="str">
        <f t="shared" si="10"/>
        <v>-0.795774715459477i</v>
      </c>
      <c r="U96">
        <f t="shared" si="11"/>
        <v>1000</v>
      </c>
      <c r="V96" t="s">
        <v>24</v>
      </c>
      <c r="W96" s="32">
        <f t="shared" si="24"/>
        <v>30</v>
      </c>
      <c r="X96" s="32" t="str">
        <f t="shared" si="24"/>
        <v>-0.795774715459477i</v>
      </c>
      <c r="Y96" s="31" t="str">
        <f t="shared" si="12"/>
        <v>4.3416075273496+4.3416075273496i</v>
      </c>
      <c r="Z96" s="31" t="str">
        <f t="shared" si="13"/>
        <v>-13.9172542785723-35.8109958548035i</v>
      </c>
      <c r="AA96" s="31" t="str">
        <f t="shared" si="14"/>
        <v>-13.9219703975463-35.7988647474814i</v>
      </c>
      <c r="AB96" s="31" t="str">
        <f t="shared" si="15"/>
        <v>0.999750161058082-0.000228789813346372i</v>
      </c>
      <c r="AC96" s="31" t="str">
        <f t="shared" si="16"/>
        <v>0.999750161058082-0.000228789813346372i</v>
      </c>
      <c r="AD96" t="str">
        <f t="shared" si="17"/>
        <v>3.45328786036622-3.45486877120562i</v>
      </c>
      <c r="AE96" t="s">
        <v>24</v>
      </c>
      <c r="AF96" s="32">
        <f t="shared" si="25"/>
        <v>10</v>
      </c>
      <c r="AG96" s="32" t="str">
        <f t="shared" si="25"/>
        <v>9.9999960521598-0.00628318282667844i</v>
      </c>
      <c r="AH96" s="32" t="str">
        <f t="shared" si="19"/>
        <v>3.45328786036622-3.45486877120562i</v>
      </c>
      <c r="AI96" t="str">
        <f t="shared" si="20"/>
        <v>23.453283912526-3.4611519540323i</v>
      </c>
      <c r="AJ96" t="s">
        <v>24</v>
      </c>
      <c r="AK96" s="32" t="str">
        <f t="shared" si="21"/>
        <v>23.453283912526-3.4611519540323i</v>
      </c>
      <c r="AL96" s="32">
        <f t="shared" si="1"/>
        <v>1000</v>
      </c>
      <c r="AM96" t="str">
        <f t="shared" si="22"/>
        <v>22.927006997333-3.3043013805527i</v>
      </c>
      <c r="AN96" t="s">
        <v>24</v>
      </c>
    </row>
    <row r="97" spans="7:40" ht="1" customHeight="1">
      <c r="G97" s="23"/>
      <c r="H97">
        <f t="shared" si="23"/>
        <v>-0.1</v>
      </c>
      <c r="I97">
        <f t="shared" si="2"/>
        <v>0.79432823472428149</v>
      </c>
      <c r="J97">
        <f t="shared" si="3"/>
        <v>4.990911493497503</v>
      </c>
      <c r="K97" s="23"/>
      <c r="L97" t="str">
        <f t="shared" si="4"/>
        <v>23.3309440894961-3.70611561125968i</v>
      </c>
      <c r="M97">
        <f t="shared" si="5"/>
        <v>23.3309440894961</v>
      </c>
      <c r="N97">
        <f t="shared" si="6"/>
        <v>3.7061156112596798</v>
      </c>
      <c r="O97" s="23"/>
      <c r="P97" t="s">
        <v>24</v>
      </c>
      <c r="Q97">
        <f t="shared" si="7"/>
        <v>10</v>
      </c>
      <c r="R97" t="str">
        <f t="shared" si="8"/>
        <v>9.99999750908087-0.00499091025030181i</v>
      </c>
      <c r="S97">
        <f t="shared" si="9"/>
        <v>30</v>
      </c>
      <c r="T97" t="str">
        <f t="shared" si="10"/>
        <v>-1.00182101135521i</v>
      </c>
      <c r="U97">
        <f t="shared" si="11"/>
        <v>1000</v>
      </c>
      <c r="V97" t="s">
        <v>24</v>
      </c>
      <c r="W97" s="32">
        <f t="shared" si="24"/>
        <v>30</v>
      </c>
      <c r="X97" s="32" t="str">
        <f t="shared" si="24"/>
        <v>-1.00182101135521i</v>
      </c>
      <c r="Y97" s="31" t="str">
        <f t="shared" si="12"/>
        <v>3.86946178175887+3.86946178175887i</v>
      </c>
      <c r="Z97" s="31" t="str">
        <f t="shared" si="13"/>
        <v>-17.8793219447636-15.9459224312027i</v>
      </c>
      <c r="AA97" s="31" t="str">
        <f t="shared" si="14"/>
        <v>-17.8949030562351-15.9320382992722i</v>
      </c>
      <c r="AB97" s="31" t="str">
        <f t="shared" si="15"/>
        <v>1.00009963438492-0.000865407209045105i</v>
      </c>
      <c r="AC97" s="31" t="str">
        <f t="shared" si="16"/>
        <v>1.00009963438492-0.000865407209045105i</v>
      </c>
      <c r="AD97" t="str">
        <f t="shared" si="17"/>
        <v>3.87353959103457-3.8802491071729i</v>
      </c>
      <c r="AE97" t="s">
        <v>24</v>
      </c>
      <c r="AF97" s="32">
        <f t="shared" si="25"/>
        <v>10</v>
      </c>
      <c r="AG97" s="32" t="str">
        <f t="shared" si="25"/>
        <v>9.99999750908087-0.00499091025030181i</v>
      </c>
      <c r="AH97" s="32" t="str">
        <f t="shared" si="19"/>
        <v>3.87353959103457-3.8802491071729i</v>
      </c>
      <c r="AI97" t="str">
        <f t="shared" si="20"/>
        <v>23.8735371001154-3.8852400174232i</v>
      </c>
      <c r="AJ97" t="s">
        <v>24</v>
      </c>
      <c r="AK97" s="32" t="str">
        <f t="shared" si="21"/>
        <v>23.8735371001154-3.8852400174232i</v>
      </c>
      <c r="AL97" s="32">
        <f t="shared" si="1"/>
        <v>1000</v>
      </c>
      <c r="AM97" t="str">
        <f t="shared" si="22"/>
        <v>23.3309440894961-3.70611561125968i</v>
      </c>
      <c r="AN97" t="s">
        <v>24</v>
      </c>
    </row>
    <row r="98" spans="7:40" ht="1" customHeight="1">
      <c r="G98" s="23"/>
      <c r="H98">
        <f t="shared" si="23"/>
        <v>-0.2</v>
      </c>
      <c r="I98">
        <f t="shared" si="2"/>
        <v>0.63095734448019325</v>
      </c>
      <c r="J98">
        <f t="shared" si="3"/>
        <v>3.9644219162949992</v>
      </c>
      <c r="K98" s="23"/>
      <c r="L98" t="str">
        <f t="shared" si="4"/>
        <v>23.7904529970937-4.16055956414658i</v>
      </c>
      <c r="M98">
        <f t="shared" si="5"/>
        <v>23.790452997093698</v>
      </c>
      <c r="N98">
        <f t="shared" si="6"/>
        <v>4.1605595641465802</v>
      </c>
      <c r="O98" s="23"/>
      <c r="P98" t="s">
        <v>24</v>
      </c>
      <c r="Q98">
        <f t="shared" si="7"/>
        <v>10</v>
      </c>
      <c r="R98" t="str">
        <f t="shared" si="8"/>
        <v>9.99999842833613-0.00396442129322113i</v>
      </c>
      <c r="S98">
        <f t="shared" si="9"/>
        <v>30</v>
      </c>
      <c r="T98" t="str">
        <f t="shared" si="10"/>
        <v>-1.2612179292644i</v>
      </c>
      <c r="U98">
        <f t="shared" si="11"/>
        <v>1000</v>
      </c>
      <c r="V98" t="s">
        <v>24</v>
      </c>
      <c r="W98" s="32">
        <f t="shared" si="24"/>
        <v>30</v>
      </c>
      <c r="X98" s="32" t="str">
        <f t="shared" si="24"/>
        <v>-1.2612179292644i</v>
      </c>
      <c r="Y98" s="31" t="str">
        <f t="shared" si="12"/>
        <v>3.44866144306527+3.44866144306527i</v>
      </c>
      <c r="Z98" s="31" t="str">
        <f t="shared" si="13"/>
        <v>-14.9782262184362-4.75918223680515i</v>
      </c>
      <c r="AA98" s="31" t="str">
        <f t="shared" si="14"/>
        <v>-15.0085274431832-4.74957376248179i</v>
      </c>
      <c r="AB98" s="31" t="str">
        <f t="shared" si="15"/>
        <v>1.00165236821783-0.00116651968928289i</v>
      </c>
      <c r="AC98" s="31" t="str">
        <f t="shared" si="16"/>
        <v>1.00165236821783-0.00116651968928289i</v>
      </c>
      <c r="AD98" t="str">
        <f t="shared" si="17"/>
        <v>4.35162684876057-4.36177443536953i</v>
      </c>
      <c r="AE98" t="s">
        <v>24</v>
      </c>
      <c r="AF98" s="32">
        <f t="shared" si="25"/>
        <v>10</v>
      </c>
      <c r="AG98" s="32" t="str">
        <f t="shared" si="25"/>
        <v>9.99999842833613-0.00396442129322113i</v>
      </c>
      <c r="AH98" s="32" t="str">
        <f t="shared" si="19"/>
        <v>4.35162684876057-4.36177443536953i</v>
      </c>
      <c r="AI98" t="str">
        <f t="shared" si="20"/>
        <v>24.3516252770967-4.36573885666275i</v>
      </c>
      <c r="AJ98" t="s">
        <v>24</v>
      </c>
      <c r="AK98" s="32" t="str">
        <f t="shared" si="21"/>
        <v>24.3516252770967-4.36573885666275i</v>
      </c>
      <c r="AL98" s="32">
        <f t="shared" si="1"/>
        <v>1000</v>
      </c>
      <c r="AM98" t="str">
        <f t="shared" si="22"/>
        <v>23.7904529970937-4.16055956414658i</v>
      </c>
      <c r="AN98" t="s">
        <v>24</v>
      </c>
    </row>
    <row r="99" spans="7:40" ht="1" customHeight="1">
      <c r="G99" s="23"/>
      <c r="H99">
        <f t="shared" si="23"/>
        <v>-0.3</v>
      </c>
      <c r="I99">
        <f t="shared" si="2"/>
        <v>0.50118723362727224</v>
      </c>
      <c r="J99">
        <f t="shared" si="3"/>
        <v>3.1490522624728596</v>
      </c>
      <c r="K99" s="23"/>
      <c r="L99" t="str">
        <f t="shared" si="4"/>
        <v>24.3209906245308-4.66587164459985i</v>
      </c>
      <c r="M99">
        <f t="shared" si="5"/>
        <v>24.320990624530801</v>
      </c>
      <c r="N99">
        <f t="shared" si="6"/>
        <v>4.66587164459985</v>
      </c>
      <c r="O99" s="23"/>
      <c r="P99" t="s">
        <v>24</v>
      </c>
      <c r="Q99">
        <f t="shared" si="7"/>
        <v>10</v>
      </c>
      <c r="R99" t="str">
        <f t="shared" si="8"/>
        <v>9.99999900834708-0.00314905195019617i</v>
      </c>
      <c r="S99">
        <f t="shared" si="9"/>
        <v>30</v>
      </c>
      <c r="T99" t="str">
        <f t="shared" si="10"/>
        <v>-1.58777930096138i</v>
      </c>
      <c r="U99">
        <f t="shared" si="11"/>
        <v>1000</v>
      </c>
      <c r="V99" t="s">
        <v>24</v>
      </c>
      <c r="W99" s="32">
        <f t="shared" si="24"/>
        <v>30</v>
      </c>
      <c r="X99" s="32" t="str">
        <f t="shared" si="24"/>
        <v>-1.58777930096138i</v>
      </c>
      <c r="Y99" s="31" t="str">
        <f t="shared" si="12"/>
        <v>3.07362274643759+3.07362274643759i</v>
      </c>
      <c r="Z99" s="31" t="str">
        <f t="shared" si="13"/>
        <v>-10.7620081960401+0.735762671315565i</v>
      </c>
      <c r="AA99" s="31" t="str">
        <f t="shared" si="14"/>
        <v>-10.8081546812346+0.732621259833229i</v>
      </c>
      <c r="AB99" s="31" t="str">
        <f t="shared" si="15"/>
        <v>1.00424809481304+0.000582326361012215i</v>
      </c>
      <c r="AC99" s="31" t="str">
        <f t="shared" si="16"/>
        <v>1.00424809481304+0.000582326361012215i</v>
      </c>
      <c r="AD99" t="str">
        <f t="shared" si="17"/>
        <v>4.90380816418676-4.89812438570399i</v>
      </c>
      <c r="AE99" t="s">
        <v>24</v>
      </c>
      <c r="AF99" s="32">
        <f t="shared" si="25"/>
        <v>10</v>
      </c>
      <c r="AG99" s="32" t="str">
        <f t="shared" si="25"/>
        <v>9.99999900834708-0.00314905195019617i</v>
      </c>
      <c r="AH99" s="32" t="str">
        <f t="shared" si="19"/>
        <v>4.90380816418676-4.89812438570399i</v>
      </c>
      <c r="AI99" t="str">
        <f t="shared" si="20"/>
        <v>24.9038071725338-4.90127343765419i</v>
      </c>
      <c r="AJ99" t="s">
        <v>24</v>
      </c>
      <c r="AK99" s="32" t="str">
        <f t="shared" si="21"/>
        <v>24.9038071725338-4.90127343765419i</v>
      </c>
      <c r="AL99" s="32">
        <f t="shared" si="1"/>
        <v>1000</v>
      </c>
      <c r="AM99" t="str">
        <f t="shared" si="22"/>
        <v>24.3209906245308-4.66587164459985i</v>
      </c>
      <c r="AN99" t="s">
        <v>24</v>
      </c>
    </row>
    <row r="100" spans="7:40" ht="1" customHeight="1">
      <c r="G100" s="23"/>
      <c r="H100">
        <f t="shared" si="23"/>
        <v>-0.4</v>
      </c>
      <c r="I100">
        <f t="shared" si="2"/>
        <v>0.3981071705534972</v>
      </c>
      <c r="J100">
        <f t="shared" si="3"/>
        <v>2.5013811247045714</v>
      </c>
      <c r="K100" s="23"/>
      <c r="L100" t="str">
        <f t="shared" si="4"/>
        <v>24.9322741510289-5.20723961668083i</v>
      </c>
      <c r="M100">
        <f t="shared" si="5"/>
        <v>24.932274151028899</v>
      </c>
      <c r="N100">
        <f t="shared" si="6"/>
        <v>5.2072396166808304</v>
      </c>
      <c r="O100" s="23"/>
      <c r="P100" t="s">
        <v>24</v>
      </c>
      <c r="Q100">
        <f t="shared" si="7"/>
        <v>10</v>
      </c>
      <c r="R100" t="str">
        <f t="shared" si="8"/>
        <v>9.99999937430929-0.00250138096819548i</v>
      </c>
      <c r="S100">
        <f t="shared" si="9"/>
        <v>30</v>
      </c>
      <c r="T100" t="str">
        <f t="shared" si="10"/>
        <v>-1.99889571030106i</v>
      </c>
      <c r="U100">
        <f t="shared" si="11"/>
        <v>1000</v>
      </c>
      <c r="V100" t="s">
        <v>24</v>
      </c>
      <c r="W100" s="32">
        <f t="shared" ref="W100:X116" si="26">S100</f>
        <v>30</v>
      </c>
      <c r="X100" s="32" t="str">
        <f t="shared" si="26"/>
        <v>-1.99889571030106i</v>
      </c>
      <c r="Y100" s="31" t="str">
        <f t="shared" si="12"/>
        <v>2.73936915623172+2.73936915623172i</v>
      </c>
      <c r="Z100" s="31" t="str">
        <f t="shared" si="13"/>
        <v>-7.09128545851838+3.04204387976008i</v>
      </c>
      <c r="AA100" s="31" t="str">
        <f t="shared" si="14"/>
        <v>-7.15074012465012+3.01675087510931i</v>
      </c>
      <c r="AB100" s="31" t="str">
        <f t="shared" si="15"/>
        <v>1.00578880572687+0.00605007455055603i</v>
      </c>
      <c r="AC100" s="31" t="str">
        <f t="shared" si="16"/>
        <v>1.00578880572687+0.00605007455055603i</v>
      </c>
      <c r="AD100" t="str">
        <f t="shared" si="17"/>
        <v>5.54053956898591-5.47428262216156i</v>
      </c>
      <c r="AE100" t="s">
        <v>24</v>
      </c>
      <c r="AF100" s="32">
        <f t="shared" si="25"/>
        <v>10</v>
      </c>
      <c r="AG100" s="32" t="str">
        <f t="shared" si="25"/>
        <v>9.99999937430929-0.00250138096819548i</v>
      </c>
      <c r="AH100" s="32" t="str">
        <f t="shared" si="19"/>
        <v>5.54053956898591-5.47428262216156i</v>
      </c>
      <c r="AI100" t="str">
        <f t="shared" si="20"/>
        <v>25.5405389432952-5.47678400312976i</v>
      </c>
      <c r="AJ100" t="s">
        <v>24</v>
      </c>
      <c r="AK100" s="32" t="str">
        <f t="shared" si="21"/>
        <v>25.5405389432952-5.47678400312976i</v>
      </c>
      <c r="AL100" s="32">
        <f t="shared" ref="AL100:AL116" si="27">U100</f>
        <v>1000</v>
      </c>
      <c r="AM100" t="str">
        <f t="shared" si="22"/>
        <v>24.9322741510289-5.20723961668083i</v>
      </c>
      <c r="AN100" t="s">
        <v>24</v>
      </c>
    </row>
    <row r="101" spans="7:40" ht="1" customHeight="1">
      <c r="G101" s="23"/>
      <c r="H101">
        <f t="shared" si="23"/>
        <v>-0.5</v>
      </c>
      <c r="I101">
        <f t="shared" ref="I101:I116" si="28">10^H101</f>
        <v>0.31622776601683794</v>
      </c>
      <c r="J101">
        <f t="shared" ref="J101:J116" si="29">2*PI()*I101</f>
        <v>1.9869176531592203</v>
      </c>
      <c r="K101" s="23"/>
      <c r="L101" t="str">
        <f t="shared" ref="L101:L116" si="30">AM101</f>
        <v>25.6135303426961-5.76229583912158i</v>
      </c>
      <c r="M101">
        <f t="shared" ref="M101:M116" si="31">IMREAL(L101)</f>
        <v>25.613530342696102</v>
      </c>
      <c r="N101">
        <f t="shared" ref="N101:N116" si="32">-IMAGINARY(L101)</f>
        <v>5.7622958391215802</v>
      </c>
      <c r="O101" s="23"/>
      <c r="P101" t="s">
        <v>24</v>
      </c>
      <c r="Q101">
        <f t="shared" ref="Q101:Q116" si="33">Q$31</f>
        <v>10</v>
      </c>
      <c r="R101" t="str">
        <f t="shared" ref="R101:R116" si="34">IMDIV( R$31, COMPLEX( 1, $J101*R$33*R$31 ) )</f>
        <v>9.99999960521584-0.00198691757471886i</v>
      </c>
      <c r="S101">
        <f t="shared" ref="S101:S116" si="35">S$31</f>
        <v>30</v>
      </c>
      <c r="T101" t="str">
        <f t="shared" ref="T101:T116" si="36">COMPLEX(0,-1/$J101/T$31)</f>
        <v>-2.51646060522435i</v>
      </c>
      <c r="U101">
        <f t="shared" ref="U101:U116" si="37">U$31</f>
        <v>1000</v>
      </c>
      <c r="V101" t="s">
        <v>24</v>
      </c>
      <c r="W101" s="32">
        <f t="shared" si="26"/>
        <v>30</v>
      </c>
      <c r="X101" s="32" t="str">
        <f t="shared" si="26"/>
        <v>-2.51646060522435i</v>
      </c>
      <c r="Y101" s="31" t="str">
        <f t="shared" ref="Y101:Y116" si="38">IMSQRT(IMDIV(W101,X101))</f>
        <v>2.44146533038617+2.44146533038617i</v>
      </c>
      <c r="Z101" s="31" t="str">
        <f t="shared" ref="Z101:Z116" si="39">_xlfn.IMSINH(Y101)</f>
        <v>-4.36021565734495+3.72958491692622i</v>
      </c>
      <c r="AA101" s="31" t="str">
        <f t="shared" ref="AA101:AA116" si="40">_xlfn.IMCOSH(Y101)</f>
        <v>-4.42677520059869+3.67350809862222i</v>
      </c>
      <c r="AB101" s="31" t="str">
        <f t="shared" ref="AB101:AB116" si="41">IMDIV(AA101,Z101)</f>
        <v>1.00246256210225+0.0149674139781599i</v>
      </c>
      <c r="AC101" s="31" t="str">
        <f t="shared" ref="AC101:AC116" si="42">IF(ISERROR(AB101),1,AB101)</f>
        <v>1.00246256210225+0.0149674139781599i</v>
      </c>
      <c r="AD101" t="str">
        <f t="shared" ref="AD101:AD116" si="43">IMPRODUCT(IMSQRT(IMPRODUCT(W101,X101)),AC101)</f>
        <v>6.25093850453826-6.06702337219691i</v>
      </c>
      <c r="AE101" t="s">
        <v>24</v>
      </c>
      <c r="AF101" s="32">
        <f t="shared" ref="AF101:AG116" si="44">Q101</f>
        <v>10</v>
      </c>
      <c r="AG101" s="32" t="str">
        <f t="shared" si="44"/>
        <v>9.99999960521584-0.00198691757471886i</v>
      </c>
      <c r="AH101" s="32" t="str">
        <f t="shared" ref="AH101:AH116" si="45">AD101</f>
        <v>6.25093850453826-6.06702337219691i</v>
      </c>
      <c r="AI101" t="str">
        <f t="shared" ref="AI101:AI116" si="46">IMSUM(AF101,AG101,AH101)</f>
        <v>26.2509381097541-6.06901028977163i</v>
      </c>
      <c r="AJ101" t="s">
        <v>24</v>
      </c>
      <c r="AK101" s="32" t="str">
        <f t="shared" ref="AK101:AK116" si="47">AI101</f>
        <v>26.2509381097541-6.06901028977163i</v>
      </c>
      <c r="AL101" s="32">
        <f t="shared" si="27"/>
        <v>1000</v>
      </c>
      <c r="AM101" t="str">
        <f t="shared" ref="AM101:AM116" si="48">IMDIV(IMPRODUCT(AL101,AK101),IMSUM(AL101,AK101))</f>
        <v>25.6135303426961-5.76229583912158i</v>
      </c>
      <c r="AN101" t="s">
        <v>24</v>
      </c>
    </row>
    <row r="102" spans="7:40" ht="1" customHeight="1">
      <c r="G102" s="23"/>
      <c r="H102">
        <f t="shared" ref="H102:H116" si="49">ROUND(H101-H$31,1)</f>
        <v>-0.6</v>
      </c>
      <c r="I102">
        <f t="shared" si="28"/>
        <v>0.25118864315095801</v>
      </c>
      <c r="J102">
        <f t="shared" si="29"/>
        <v>1.5782647919764756</v>
      </c>
      <c r="K102" s="23"/>
      <c r="L102" t="str">
        <f t="shared" si="30"/>
        <v>26.3253519053979-6.32000003645375i</v>
      </c>
      <c r="M102">
        <f t="shared" si="31"/>
        <v>26.325351905397898</v>
      </c>
      <c r="N102">
        <f t="shared" si="32"/>
        <v>6.3200000364537496</v>
      </c>
      <c r="O102" s="23"/>
      <c r="P102" t="s">
        <v>24</v>
      </c>
      <c r="Q102">
        <f t="shared" si="33"/>
        <v>10</v>
      </c>
      <c r="R102" t="str">
        <f t="shared" si="34"/>
        <v>9.99999975090803-0.00157826475266317i</v>
      </c>
      <c r="S102">
        <f t="shared" si="35"/>
        <v>30</v>
      </c>
      <c r="T102" t="str">
        <f t="shared" si="36"/>
        <v>-3.16803620369587i</v>
      </c>
      <c r="U102">
        <f t="shared" si="37"/>
        <v>1000</v>
      </c>
      <c r="V102" t="s">
        <v>24</v>
      </c>
      <c r="W102" s="32">
        <f t="shared" si="26"/>
        <v>30</v>
      </c>
      <c r="X102" s="32" t="str">
        <f t="shared" si="26"/>
        <v>-3.16803620369587i</v>
      </c>
      <c r="Y102" s="31" t="str">
        <f t="shared" si="38"/>
        <v>2.17595826612769+2.17595826612769i</v>
      </c>
      <c r="Z102" s="31" t="str">
        <f t="shared" si="39"/>
        <v>-2.47387651629941+3.66964405712812i</v>
      </c>
      <c r="AA102" s="31" t="str">
        <f t="shared" si="40"/>
        <v>-2.53844575273417+3.57630106782023i</v>
      </c>
      <c r="AB102" s="31" t="str">
        <f t="shared" si="41"/>
        <v>0.990667010201427+0.0238873033350577i</v>
      </c>
      <c r="AC102" s="31" t="str">
        <f t="shared" si="42"/>
        <v>0.990667010201427+0.0238873033350577i</v>
      </c>
      <c r="AD102" t="str">
        <f t="shared" si="43"/>
        <v>6.99384493716858-6.66450999025941i</v>
      </c>
      <c r="AE102" t="s">
        <v>24</v>
      </c>
      <c r="AF102" s="32">
        <f t="shared" si="44"/>
        <v>10</v>
      </c>
      <c r="AG102" s="32" t="str">
        <f t="shared" si="44"/>
        <v>9.99999975090803-0.00157826475266317i</v>
      </c>
      <c r="AH102" s="32" t="str">
        <f t="shared" si="45"/>
        <v>6.99384493716858-6.66450999025941i</v>
      </c>
      <c r="AI102" t="str">
        <f t="shared" si="46"/>
        <v>26.9938446880766-6.66608825501207i</v>
      </c>
      <c r="AJ102" t="s">
        <v>24</v>
      </c>
      <c r="AK102" s="32" t="str">
        <f t="shared" si="47"/>
        <v>26.9938446880766-6.66608825501207i</v>
      </c>
      <c r="AL102" s="32">
        <f t="shared" si="27"/>
        <v>1000</v>
      </c>
      <c r="AM102" t="str">
        <f t="shared" si="48"/>
        <v>26.3253519053979-6.32000003645375i</v>
      </c>
      <c r="AN102" t="s">
        <v>24</v>
      </c>
    </row>
    <row r="103" spans="7:40" ht="1" customHeight="1">
      <c r="G103" s="23"/>
      <c r="H103">
        <f t="shared" si="49"/>
        <v>-0.7</v>
      </c>
      <c r="I103">
        <f t="shared" si="28"/>
        <v>0.19952623149688795</v>
      </c>
      <c r="J103">
        <f t="shared" si="29"/>
        <v>1.2536602861381592</v>
      </c>
      <c r="K103" s="23"/>
      <c r="L103" t="str">
        <f t="shared" si="30"/>
        <v>27.0090246009339-6.90304648960634i</v>
      </c>
      <c r="M103">
        <f t="shared" si="31"/>
        <v>27.009024600933898</v>
      </c>
      <c r="N103">
        <f t="shared" si="32"/>
        <v>6.9030464896063402</v>
      </c>
      <c r="O103" s="23"/>
      <c r="P103" t="s">
        <v>24</v>
      </c>
      <c r="Q103">
        <f t="shared" si="33"/>
        <v>10</v>
      </c>
      <c r="R103" t="str">
        <f t="shared" si="34"/>
        <v>9.99999984283359-0.00125366026643483i</v>
      </c>
      <c r="S103">
        <f t="shared" si="35"/>
        <v>30</v>
      </c>
      <c r="T103" t="str">
        <f t="shared" si="36"/>
        <v>-3.98832128231665i</v>
      </c>
      <c r="U103">
        <f t="shared" si="37"/>
        <v>1000</v>
      </c>
      <c r="V103" t="s">
        <v>24</v>
      </c>
      <c r="W103" s="32">
        <f t="shared" si="26"/>
        <v>30</v>
      </c>
      <c r="X103" s="32" t="str">
        <f t="shared" si="26"/>
        <v>-3.98832128231665i</v>
      </c>
      <c r="Y103" s="31" t="str">
        <f t="shared" si="38"/>
        <v>1.93932484602618+1.93932484602618i</v>
      </c>
      <c r="Z103" s="31" t="str">
        <f t="shared" si="39"/>
        <v>-1.22667351794953+3.31064714854843i</v>
      </c>
      <c r="AA103" s="31" t="str">
        <f t="shared" si="40"/>
        <v>-1.27847684335058+3.17650116661978i</v>
      </c>
      <c r="AB103" s="31" t="str">
        <f t="shared" si="41"/>
        <v>0.96946965008816+0.0269597130490849i</v>
      </c>
      <c r="AC103" s="31" t="str">
        <f t="shared" si="42"/>
        <v>0.96946965008816+0.0269597130490849i</v>
      </c>
      <c r="AD103" t="str">
        <f t="shared" si="43"/>
        <v>7.7070329283333-7.28998500924444i</v>
      </c>
      <c r="AE103" t="s">
        <v>24</v>
      </c>
      <c r="AF103" s="32">
        <f t="shared" si="44"/>
        <v>10</v>
      </c>
      <c r="AG103" s="32" t="str">
        <f t="shared" si="44"/>
        <v>9.99999984283359-0.00125366026643483i</v>
      </c>
      <c r="AH103" s="32" t="str">
        <f t="shared" si="45"/>
        <v>7.7070329283333-7.28998500924444i</v>
      </c>
      <c r="AI103" t="str">
        <f t="shared" si="46"/>
        <v>27.7070327711669-7.29123866951087i</v>
      </c>
      <c r="AJ103" t="s">
        <v>24</v>
      </c>
      <c r="AK103" s="32" t="str">
        <f t="shared" si="47"/>
        <v>27.7070327711669-7.29123866951087i</v>
      </c>
      <c r="AL103" s="32">
        <f t="shared" si="27"/>
        <v>1000</v>
      </c>
      <c r="AM103" t="str">
        <f t="shared" si="48"/>
        <v>27.0090246009339-6.90304648960634i</v>
      </c>
      <c r="AN103" t="s">
        <v>24</v>
      </c>
    </row>
    <row r="104" spans="7:40" ht="1" customHeight="1">
      <c r="G104" s="23"/>
      <c r="H104">
        <f t="shared" si="49"/>
        <v>-0.8</v>
      </c>
      <c r="I104">
        <f t="shared" si="28"/>
        <v>0.15848931924611132</v>
      </c>
      <c r="J104">
        <f t="shared" si="29"/>
        <v>0.9958177620320614</v>
      </c>
      <c r="K104" s="23"/>
      <c r="L104" t="str">
        <f t="shared" si="30"/>
        <v>27.6101727861151-7.57693246848098i</v>
      </c>
      <c r="M104">
        <f t="shared" si="31"/>
        <v>27.610172786115101</v>
      </c>
      <c r="N104">
        <f t="shared" si="32"/>
        <v>7.5769324684809796</v>
      </c>
      <c r="O104" s="23"/>
      <c r="P104" t="s">
        <v>24</v>
      </c>
      <c r="Q104">
        <f t="shared" si="33"/>
        <v>10</v>
      </c>
      <c r="R104" t="str">
        <f t="shared" si="34"/>
        <v>9.9999999008347-0.000995817752157004i</v>
      </c>
      <c r="S104">
        <f t="shared" si="35"/>
        <v>30</v>
      </c>
      <c r="T104" t="str">
        <f t="shared" si="36"/>
        <v>-5.02099901270793i</v>
      </c>
      <c r="U104">
        <f t="shared" si="37"/>
        <v>1000</v>
      </c>
      <c r="V104" t="s">
        <v>24</v>
      </c>
      <c r="W104" s="32">
        <f t="shared" si="26"/>
        <v>30</v>
      </c>
      <c r="X104" s="32" t="str">
        <f t="shared" si="26"/>
        <v>-5.02099901270793i</v>
      </c>
      <c r="Y104" s="31" t="str">
        <f t="shared" si="38"/>
        <v>1.72842508836692+1.72842508836692i</v>
      </c>
      <c r="Z104" s="31" t="str">
        <f t="shared" si="39"/>
        <v>-0.428092519609485+2.86865933627188i</v>
      </c>
      <c r="AA104" s="31" t="str">
        <f t="shared" si="40"/>
        <v>-0.455965924283573+2.69329688418154i</v>
      </c>
      <c r="AB104" s="31" t="str">
        <f t="shared" si="41"/>
        <v>0.941619671374922+0.0184286736254754i</v>
      </c>
      <c r="AC104" s="31" t="str">
        <f t="shared" si="42"/>
        <v>0.941619671374922+0.0184286736254754i</v>
      </c>
      <c r="AD104" t="str">
        <f t="shared" si="43"/>
        <v>8.33170339399108-8.01183983005344i</v>
      </c>
      <c r="AE104" t="s">
        <v>24</v>
      </c>
      <c r="AF104" s="32">
        <f t="shared" si="44"/>
        <v>10</v>
      </c>
      <c r="AG104" s="32" t="str">
        <f t="shared" si="44"/>
        <v>9.9999999008347-0.000995817752157004i</v>
      </c>
      <c r="AH104" s="32" t="str">
        <f t="shared" si="45"/>
        <v>8.33170339399108-8.01183983005344i</v>
      </c>
      <c r="AI104" t="str">
        <f t="shared" si="46"/>
        <v>28.3317032948258-8.0128356478056i</v>
      </c>
      <c r="AJ104" t="s">
        <v>24</v>
      </c>
      <c r="AK104" s="32" t="str">
        <f t="shared" si="47"/>
        <v>28.3317032948258-8.0128356478056i</v>
      </c>
      <c r="AL104" s="32">
        <f t="shared" si="27"/>
        <v>1000</v>
      </c>
      <c r="AM104" t="str">
        <f t="shared" si="48"/>
        <v>27.6101727861151-7.57693246848098i</v>
      </c>
      <c r="AN104" t="s">
        <v>24</v>
      </c>
    </row>
    <row r="105" spans="7:40" ht="1" customHeight="1">
      <c r="G105" s="23"/>
      <c r="H105">
        <f t="shared" si="49"/>
        <v>-0.9</v>
      </c>
      <c r="I105">
        <f t="shared" si="28"/>
        <v>0.12589254117941667</v>
      </c>
      <c r="J105">
        <f t="shared" si="29"/>
        <v>0.79100616502201182</v>
      </c>
      <c r="K105" s="23"/>
      <c r="L105" t="str">
        <f t="shared" si="30"/>
        <v>28.0993660589369-8.43972606459679i</v>
      </c>
      <c r="M105">
        <f t="shared" si="31"/>
        <v>28.099366058936901</v>
      </c>
      <c r="N105">
        <f t="shared" si="32"/>
        <v>8.4397260645967904</v>
      </c>
      <c r="O105" s="23"/>
      <c r="P105" t="s">
        <v>24</v>
      </c>
      <c r="Q105">
        <f t="shared" si="33"/>
        <v>10</v>
      </c>
      <c r="R105" t="str">
        <f t="shared" si="34"/>
        <v>9.99999993743093-0.00079100616007276i</v>
      </c>
      <c r="S105">
        <f t="shared" si="35"/>
        <v>30</v>
      </c>
      <c r="T105" t="str">
        <f t="shared" si="36"/>
        <v>-6.32106324969144i</v>
      </c>
      <c r="U105">
        <f t="shared" si="37"/>
        <v>1000</v>
      </c>
      <c r="V105" t="s">
        <v>24</v>
      </c>
      <c r="W105" s="32">
        <f t="shared" si="26"/>
        <v>30</v>
      </c>
      <c r="X105" s="32" t="str">
        <f t="shared" si="26"/>
        <v>-6.32106324969144i</v>
      </c>
      <c r="Y105" s="31" t="str">
        <f t="shared" si="38"/>
        <v>1.54046048150092+1.54046048150092i</v>
      </c>
      <c r="Z105" s="31" t="str">
        <f t="shared" si="39"/>
        <v>0.0675241552318394+2.43938769408749i</v>
      </c>
      <c r="AA105" s="31" t="str">
        <f t="shared" si="40"/>
        <v>0.0740235961645588+2.22520387904453i</v>
      </c>
      <c r="AB105" s="31" t="str">
        <f t="shared" si="41"/>
        <v>0.912338634716774-0.00509090891949605i</v>
      </c>
      <c r="AC105" s="31" t="str">
        <f t="shared" si="42"/>
        <v>0.912338634716774-0.00509090891949605i</v>
      </c>
      <c r="AD105" t="str">
        <f t="shared" si="43"/>
        <v>8.83418695278687-8.93333085775486i</v>
      </c>
      <c r="AE105" t="s">
        <v>24</v>
      </c>
      <c r="AF105" s="32">
        <f t="shared" si="44"/>
        <v>10</v>
      </c>
      <c r="AG105" s="32" t="str">
        <f t="shared" si="44"/>
        <v>9.99999993743093-0.00079100616007276i</v>
      </c>
      <c r="AH105" s="32" t="str">
        <f t="shared" si="45"/>
        <v>8.83418695278687-8.93333085775486i</v>
      </c>
      <c r="AI105" t="str">
        <f t="shared" si="46"/>
        <v>28.8341868902178-8.93412186391493i</v>
      </c>
      <c r="AJ105" t="s">
        <v>24</v>
      </c>
      <c r="AK105" s="32" t="str">
        <f t="shared" si="47"/>
        <v>28.8341868902178-8.93412186391493i</v>
      </c>
      <c r="AL105" s="32">
        <f t="shared" si="27"/>
        <v>1000</v>
      </c>
      <c r="AM105" t="str">
        <f t="shared" si="48"/>
        <v>28.0993660589369-8.43972606459679i</v>
      </c>
      <c r="AN105" t="s">
        <v>24</v>
      </c>
    </row>
    <row r="106" spans="7:40" ht="1" customHeight="1">
      <c r="G106" s="23"/>
      <c r="H106">
        <f t="shared" si="49"/>
        <v>-1</v>
      </c>
      <c r="I106">
        <f t="shared" si="28"/>
        <v>0.1</v>
      </c>
      <c r="J106">
        <f t="shared" si="29"/>
        <v>0.62831853071795862</v>
      </c>
      <c r="K106" s="23"/>
      <c r="L106" t="str">
        <f t="shared" si="30"/>
        <v>28.4765979320465-9.6043289446093i</v>
      </c>
      <c r="M106">
        <f t="shared" si="31"/>
        <v>28.476597932046499</v>
      </c>
      <c r="N106">
        <f t="shared" si="32"/>
        <v>9.6043289446092999</v>
      </c>
      <c r="O106" s="23"/>
      <c r="P106" t="s">
        <v>24</v>
      </c>
      <c r="Q106">
        <f t="shared" si="33"/>
        <v>10</v>
      </c>
      <c r="R106" t="str">
        <f t="shared" si="34"/>
        <v>9.99999996052158-0.000628318528237457i</v>
      </c>
      <c r="S106">
        <f t="shared" si="35"/>
        <v>30</v>
      </c>
      <c r="T106" t="str">
        <f t="shared" si="36"/>
        <v>-7.95774715459477i</v>
      </c>
      <c r="U106">
        <f t="shared" si="37"/>
        <v>1000</v>
      </c>
      <c r="V106" t="s">
        <v>24</v>
      </c>
      <c r="W106" s="32">
        <f t="shared" si="26"/>
        <v>30</v>
      </c>
      <c r="X106" s="32" t="str">
        <f t="shared" si="26"/>
        <v>-7.95774715459477i</v>
      </c>
      <c r="Y106" s="31" t="str">
        <f t="shared" si="38"/>
        <v>1.37293684929565+1.37293684929565i</v>
      </c>
      <c r="Z106" s="31" t="str">
        <f t="shared" si="39"/>
        <v>0.363023770902398+2.05916883394654i</v>
      </c>
      <c r="AA106" s="31" t="str">
        <f t="shared" si="40"/>
        <v>0.412827355204924+1.81075024607538i</v>
      </c>
      <c r="AB106" s="31" t="str">
        <f t="shared" si="41"/>
        <v>0.887131711704438-0.0440845133426474i</v>
      </c>
      <c r="AC106" s="31" t="str">
        <f t="shared" si="42"/>
        <v>0.887131711704438-0.0440845133426474i</v>
      </c>
      <c r="AD106" t="str">
        <f t="shared" si="43"/>
        <v>9.21069893485224-10.1739882521707i</v>
      </c>
      <c r="AE106" t="s">
        <v>24</v>
      </c>
      <c r="AF106" s="32">
        <f t="shared" si="44"/>
        <v>10</v>
      </c>
      <c r="AG106" s="32" t="str">
        <f t="shared" si="44"/>
        <v>9.99999996052158-0.000628318528237457i</v>
      </c>
      <c r="AH106" s="32" t="str">
        <f t="shared" si="45"/>
        <v>9.21069893485224-10.1739882521707i</v>
      </c>
      <c r="AI106" t="str">
        <f t="shared" si="46"/>
        <v>29.2106988953738-10.1746165706989i</v>
      </c>
      <c r="AJ106" t="s">
        <v>24</v>
      </c>
      <c r="AK106" s="32" t="str">
        <f t="shared" si="47"/>
        <v>29.2106988953738-10.1746165706989i</v>
      </c>
      <c r="AL106" s="32">
        <f t="shared" si="27"/>
        <v>1000</v>
      </c>
      <c r="AM106" t="str">
        <f t="shared" si="48"/>
        <v>28.4765979320465-9.6043289446093i</v>
      </c>
      <c r="AN106" t="s">
        <v>24</v>
      </c>
    </row>
    <row r="107" spans="7:40" ht="1" customHeight="1">
      <c r="G107" s="23"/>
      <c r="H107">
        <f t="shared" si="49"/>
        <v>-1.1000000000000001</v>
      </c>
      <c r="I107">
        <f t="shared" si="28"/>
        <v>7.9432823472428096E-2</v>
      </c>
      <c r="J107">
        <f t="shared" si="29"/>
        <v>0.49909114934974996</v>
      </c>
      <c r="K107" s="23"/>
      <c r="L107" t="str">
        <f t="shared" si="30"/>
        <v>28.7626893526748-11.188003898438i</v>
      </c>
      <c r="M107">
        <f t="shared" si="31"/>
        <v>28.762689352674801</v>
      </c>
      <c r="N107">
        <f t="shared" si="32"/>
        <v>11.188003898438</v>
      </c>
      <c r="O107" s="23"/>
      <c r="P107" t="s">
        <v>24</v>
      </c>
      <c r="Q107">
        <f t="shared" si="33"/>
        <v>10</v>
      </c>
      <c r="R107" t="str">
        <f t="shared" si="34"/>
        <v>9.9999999750908-0.000499091148106554i</v>
      </c>
      <c r="S107">
        <f t="shared" si="35"/>
        <v>30</v>
      </c>
      <c r="T107" t="str">
        <f t="shared" si="36"/>
        <v>-10.0182101135521i</v>
      </c>
      <c r="U107">
        <f t="shared" si="37"/>
        <v>1000</v>
      </c>
      <c r="V107" t="s">
        <v>24</v>
      </c>
      <c r="W107" s="32">
        <f t="shared" si="26"/>
        <v>30</v>
      </c>
      <c r="X107" s="32" t="str">
        <f t="shared" si="26"/>
        <v>-10.0182101135521i</v>
      </c>
      <c r="Y107" s="31" t="str">
        <f t="shared" si="38"/>
        <v>1.22363125493314+1.22363125493314i</v>
      </c>
      <c r="Z107" s="31" t="str">
        <f t="shared" si="39"/>
        <v>0.528271824214931+1.73665466945312i</v>
      </c>
      <c r="AA107" s="31" t="str">
        <f t="shared" si="40"/>
        <v>0.628354893697984+1.46004390108934i</v>
      </c>
      <c r="AB107" s="31" t="str">
        <f t="shared" si="41"/>
        <v>0.87025764664445-0.0970960445586038i</v>
      </c>
      <c r="AC107" s="31" t="str">
        <f t="shared" si="42"/>
        <v>0.87025764664445-0.0970960445586038i</v>
      </c>
      <c r="AD107" t="str">
        <f t="shared" si="43"/>
        <v>9.4778749599048-11.8583971352045i</v>
      </c>
      <c r="AE107" t="s">
        <v>24</v>
      </c>
      <c r="AF107" s="32">
        <f t="shared" si="44"/>
        <v>10</v>
      </c>
      <c r="AG107" s="32" t="str">
        <f t="shared" si="44"/>
        <v>9.9999999750908-0.000499091148106554i</v>
      </c>
      <c r="AH107" s="32" t="str">
        <f t="shared" si="45"/>
        <v>9.4778749599048-11.8583971352045i</v>
      </c>
      <c r="AI107" t="str">
        <f t="shared" si="46"/>
        <v>29.4778749349956-11.8588962263526i</v>
      </c>
      <c r="AJ107" t="s">
        <v>24</v>
      </c>
      <c r="AK107" s="32" t="str">
        <f t="shared" si="47"/>
        <v>29.4778749349956-11.8588962263526i</v>
      </c>
      <c r="AL107" s="32">
        <f t="shared" si="27"/>
        <v>1000</v>
      </c>
      <c r="AM107" t="str">
        <f t="shared" si="48"/>
        <v>28.7626893526748-11.188003898438i</v>
      </c>
      <c r="AN107" t="s">
        <v>24</v>
      </c>
    </row>
    <row r="108" spans="7:40" ht="1" customHeight="1">
      <c r="G108" s="23"/>
      <c r="H108">
        <f t="shared" si="49"/>
        <v>-1.2</v>
      </c>
      <c r="I108">
        <f t="shared" si="28"/>
        <v>6.3095734448019317E-2</v>
      </c>
      <c r="J108">
        <f t="shared" si="29"/>
        <v>0.39644219162949984</v>
      </c>
      <c r="K108" s="23"/>
      <c r="L108" t="str">
        <f t="shared" si="30"/>
        <v>28.9883223326566-13.3134438413633i</v>
      </c>
      <c r="M108">
        <f t="shared" si="31"/>
        <v>28.988322332656601</v>
      </c>
      <c r="N108">
        <f t="shared" si="32"/>
        <v>13.3134438413633</v>
      </c>
      <c r="O108" s="23"/>
      <c r="P108" t="s">
        <v>24</v>
      </c>
      <c r="Q108">
        <f t="shared" si="33"/>
        <v>10</v>
      </c>
      <c r="R108" t="str">
        <f t="shared" si="34"/>
        <v>9.99999998428336-0.000396442191006426i</v>
      </c>
      <c r="S108">
        <f t="shared" si="35"/>
        <v>30</v>
      </c>
      <c r="T108" t="str">
        <f t="shared" si="36"/>
        <v>-12.612179292644i</v>
      </c>
      <c r="U108">
        <f t="shared" si="37"/>
        <v>1000</v>
      </c>
      <c r="V108" t="s">
        <v>24</v>
      </c>
      <c r="W108" s="32">
        <f t="shared" si="26"/>
        <v>30</v>
      </c>
      <c r="X108" s="32" t="str">
        <f t="shared" si="26"/>
        <v>-12.612179292644i</v>
      </c>
      <c r="Y108" s="31" t="str">
        <f t="shared" si="38"/>
        <v>1.09056250388894+1.09056250388894i</v>
      </c>
      <c r="Z108" s="31" t="str">
        <f t="shared" si="39"/>
        <v>0.609803820219216+1.46867366346015i</v>
      </c>
      <c r="AA108" s="31" t="str">
        <f t="shared" si="40"/>
        <v>0.765043974696827+1.1706553351894i</v>
      </c>
      <c r="AB108" s="31" t="str">
        <f t="shared" si="41"/>
        <v>0.86435578883146-0.162021365643741i</v>
      </c>
      <c r="AC108" s="31" t="str">
        <f t="shared" si="42"/>
        <v>0.86435578883146-0.162021365643741i</v>
      </c>
      <c r="AD108" t="str">
        <f t="shared" si="43"/>
        <v>9.66016740007841-14.1171709665675i</v>
      </c>
      <c r="AE108" t="s">
        <v>24</v>
      </c>
      <c r="AF108" s="32">
        <f t="shared" si="44"/>
        <v>10</v>
      </c>
      <c r="AG108" s="32" t="str">
        <f t="shared" si="44"/>
        <v>9.99999998428336-0.000396442191006426i</v>
      </c>
      <c r="AH108" s="32" t="str">
        <f t="shared" si="45"/>
        <v>9.66016740007841-14.1171709665675i</v>
      </c>
      <c r="AI108" t="str">
        <f t="shared" si="46"/>
        <v>29.6601673843618-14.1175674087585i</v>
      </c>
      <c r="AJ108" t="s">
        <v>24</v>
      </c>
      <c r="AK108" s="32" t="str">
        <f t="shared" si="47"/>
        <v>29.6601673843618-14.1175674087585i</v>
      </c>
      <c r="AL108" s="32">
        <f t="shared" si="27"/>
        <v>1000</v>
      </c>
      <c r="AM108" t="str">
        <f t="shared" si="48"/>
        <v>28.9883223326566-13.3134438413633i</v>
      </c>
      <c r="AN108" t="s">
        <v>24</v>
      </c>
    </row>
    <row r="109" spans="7:40" ht="1" customHeight="1">
      <c r="G109" s="23"/>
      <c r="H109">
        <f t="shared" si="49"/>
        <v>-1.3</v>
      </c>
      <c r="I109">
        <f t="shared" si="28"/>
        <v>5.0118723362727206E-2</v>
      </c>
      <c r="J109">
        <f t="shared" si="29"/>
        <v>0.31490522624728584</v>
      </c>
      <c r="K109" s="23"/>
      <c r="L109" t="str">
        <f t="shared" si="30"/>
        <v>29.1875308487268-16.1174123611659i</v>
      </c>
      <c r="M109">
        <f t="shared" si="31"/>
        <v>29.187530848726801</v>
      </c>
      <c r="N109">
        <f t="shared" si="32"/>
        <v>16.117412361165901</v>
      </c>
      <c r="O109" s="23"/>
      <c r="P109" t="s">
        <v>24</v>
      </c>
      <c r="Q109">
        <f t="shared" si="33"/>
        <v>10</v>
      </c>
      <c r="R109" t="str">
        <f t="shared" si="34"/>
        <v>9.99999999008347-0.000314905225935009i</v>
      </c>
      <c r="S109">
        <f t="shared" si="35"/>
        <v>30</v>
      </c>
      <c r="T109" t="str">
        <f t="shared" si="36"/>
        <v>-15.8777930096138i</v>
      </c>
      <c r="U109">
        <f t="shared" si="37"/>
        <v>1000</v>
      </c>
      <c r="V109" t="s">
        <v>24</v>
      </c>
      <c r="W109" s="32">
        <f t="shared" si="26"/>
        <v>30</v>
      </c>
      <c r="X109" s="32" t="str">
        <f t="shared" si="26"/>
        <v>-15.8777930096138i</v>
      </c>
      <c r="Y109" s="31" t="str">
        <f t="shared" si="38"/>
        <v>0.971964854684497+0.971964854684497i</v>
      </c>
      <c r="Z109" s="31" t="str">
        <f t="shared" si="39"/>
        <v>0.638306836969617+1.24786001737087i</v>
      </c>
      <c r="AA109" s="31" t="str">
        <f t="shared" si="40"/>
        <v>0.851568037794373+0.935354012031609i</v>
      </c>
      <c r="AB109" s="31" t="str">
        <f t="shared" si="41"/>
        <v>0.870793582602007-0.236993361685978i</v>
      </c>
      <c r="AC109" s="31" t="str">
        <f t="shared" si="42"/>
        <v>0.870793582602007-0.236993361685978i</v>
      </c>
      <c r="AD109" t="str">
        <f t="shared" si="43"/>
        <v>9.78122127350627-17.0960956913546i</v>
      </c>
      <c r="AE109" t="s">
        <v>24</v>
      </c>
      <c r="AF109" s="32">
        <f t="shared" si="44"/>
        <v>10</v>
      </c>
      <c r="AG109" s="32" t="str">
        <f t="shared" si="44"/>
        <v>9.99999999008347-0.000314905225935009i</v>
      </c>
      <c r="AH109" s="32" t="str">
        <f t="shared" si="45"/>
        <v>9.78122127350627-17.0960956913546i</v>
      </c>
      <c r="AI109" t="str">
        <f t="shared" si="46"/>
        <v>29.7812212635897-17.0964105965805i</v>
      </c>
      <c r="AJ109" t="s">
        <v>24</v>
      </c>
      <c r="AK109" s="32" t="str">
        <f t="shared" si="47"/>
        <v>29.7812212635897-17.0964105965805i</v>
      </c>
      <c r="AL109" s="32">
        <f t="shared" si="27"/>
        <v>1000</v>
      </c>
      <c r="AM109" t="str">
        <f t="shared" si="48"/>
        <v>29.1875308487268-16.1174123611659i</v>
      </c>
      <c r="AN109" t="s">
        <v>24</v>
      </c>
    </row>
    <row r="110" spans="7:40" ht="1" customHeight="1">
      <c r="G110" s="23"/>
      <c r="H110">
        <f t="shared" si="49"/>
        <v>-1.4</v>
      </c>
      <c r="I110">
        <f t="shared" si="28"/>
        <v>3.9810717055349727E-2</v>
      </c>
      <c r="J110">
        <f t="shared" si="29"/>
        <v>0.25013811247045714</v>
      </c>
      <c r="K110" s="23"/>
      <c r="L110" t="str">
        <f t="shared" si="30"/>
        <v>29.396763662627-19.7622602579669i</v>
      </c>
      <c r="M110">
        <f t="shared" si="31"/>
        <v>29.396763662626999</v>
      </c>
      <c r="N110">
        <f t="shared" si="32"/>
        <v>19.762260257966901</v>
      </c>
      <c r="O110" s="23"/>
      <c r="P110" t="s">
        <v>24</v>
      </c>
      <c r="Q110">
        <f t="shared" si="33"/>
        <v>10</v>
      </c>
      <c r="R110" t="str">
        <f t="shared" si="34"/>
        <v>9.99999999374309-0.000250138112313948i</v>
      </c>
      <c r="S110">
        <f t="shared" si="35"/>
        <v>30</v>
      </c>
      <c r="T110" t="str">
        <f t="shared" si="36"/>
        <v>-19.9889571030106i</v>
      </c>
      <c r="U110">
        <f t="shared" si="37"/>
        <v>1000</v>
      </c>
      <c r="V110" t="s">
        <v>24</v>
      </c>
      <c r="W110" s="32">
        <f t="shared" si="26"/>
        <v>30</v>
      </c>
      <c r="X110" s="32" t="str">
        <f t="shared" si="26"/>
        <v>-19.9889571030106i</v>
      </c>
      <c r="Y110" s="31" t="str">
        <f t="shared" si="38"/>
        <v>0.866264588570588+0.866264588570588i</v>
      </c>
      <c r="Z110" s="31" t="str">
        <f t="shared" si="39"/>
        <v>0.633911382095648+1.06612119108219i</v>
      </c>
      <c r="AA110" s="31" t="str">
        <f t="shared" si="40"/>
        <v>0.906272198900752+0.745721162516183i</v>
      </c>
      <c r="AB110" s="31" t="str">
        <f t="shared" si="41"/>
        <v>0.890193535028023-0.320759391745515i</v>
      </c>
      <c r="AC110" s="31" t="str">
        <f t="shared" si="42"/>
        <v>0.890193535028023-0.320759391745515i</v>
      </c>
      <c r="AD110" t="str">
        <f t="shared" si="43"/>
        <v>9.86016542974688-20.968528716585i</v>
      </c>
      <c r="AE110" t="s">
        <v>24</v>
      </c>
      <c r="AF110" s="32">
        <f t="shared" si="44"/>
        <v>10</v>
      </c>
      <c r="AG110" s="32" t="str">
        <f t="shared" si="44"/>
        <v>9.99999999374309-0.000250138112313948i</v>
      </c>
      <c r="AH110" s="32" t="str">
        <f t="shared" si="45"/>
        <v>9.86016542974688-20.968528716585i</v>
      </c>
      <c r="AI110" t="str">
        <f t="shared" si="46"/>
        <v>29.86016542349-20.9687788546973i</v>
      </c>
      <c r="AJ110" t="s">
        <v>24</v>
      </c>
      <c r="AK110" s="32" t="str">
        <f t="shared" si="47"/>
        <v>29.86016542349-20.9687788546973i</v>
      </c>
      <c r="AL110" s="32">
        <f t="shared" si="27"/>
        <v>1000</v>
      </c>
      <c r="AM110" t="str">
        <f t="shared" si="48"/>
        <v>29.396763662627-19.7622602579669i</v>
      </c>
      <c r="AN110" t="s">
        <v>24</v>
      </c>
    </row>
    <row r="111" spans="7:40" ht="1" customHeight="1">
      <c r="G111" s="23"/>
      <c r="H111">
        <f t="shared" si="49"/>
        <v>-1.5</v>
      </c>
      <c r="I111">
        <f t="shared" si="28"/>
        <v>3.1622776601683784E-2</v>
      </c>
      <c r="J111">
        <f t="shared" si="29"/>
        <v>0.19869176531592195</v>
      </c>
      <c r="K111" s="23"/>
      <c r="L111" t="str">
        <f t="shared" si="30"/>
        <v>29.6583317583771-24.4480972402273i</v>
      </c>
      <c r="M111">
        <f t="shared" si="31"/>
        <v>29.658331758377098</v>
      </c>
      <c r="N111">
        <f t="shared" si="32"/>
        <v>24.448097240227298</v>
      </c>
      <c r="O111" s="23"/>
      <c r="P111" t="s">
        <v>24</v>
      </c>
      <c r="Q111">
        <f t="shared" si="33"/>
        <v>10</v>
      </c>
      <c r="R111" t="str">
        <f t="shared" si="34"/>
        <v>9.99999999605216-0.000198691765237482i</v>
      </c>
      <c r="S111">
        <f t="shared" si="35"/>
        <v>30</v>
      </c>
      <c r="T111" t="str">
        <f t="shared" si="36"/>
        <v>-25.1646060522435i</v>
      </c>
      <c r="U111">
        <f t="shared" si="37"/>
        <v>1000</v>
      </c>
      <c r="V111" t="s">
        <v>24</v>
      </c>
      <c r="W111" s="32">
        <f t="shared" si="26"/>
        <v>30</v>
      </c>
      <c r="X111" s="32" t="str">
        <f t="shared" si="26"/>
        <v>-25.1646060522435i</v>
      </c>
      <c r="Y111" s="31" t="str">
        <f t="shared" si="38"/>
        <v>0.77205912723558+0.77205912723558i</v>
      </c>
      <c r="Z111" s="31" t="str">
        <f t="shared" si="39"/>
        <v>0.609777230484741+0.91606181461361i</v>
      </c>
      <c r="AA111" s="31" t="str">
        <f t="shared" si="40"/>
        <v>0.940832463704544+0.593722748541692i</v>
      </c>
      <c r="AB111" s="31" t="str">
        <f t="shared" si="41"/>
        <v>0.922863123111311-0.412735841998509i</v>
      </c>
      <c r="AC111" s="31" t="str">
        <f t="shared" si="42"/>
        <v>0.922863123111311-0.412735841998509i</v>
      </c>
      <c r="AD111" t="str">
        <f t="shared" si="43"/>
        <v>9.91104042003919-25.9487696860479i</v>
      </c>
      <c r="AE111" t="s">
        <v>24</v>
      </c>
      <c r="AF111" s="32">
        <f t="shared" si="44"/>
        <v>10</v>
      </c>
      <c r="AG111" s="32" t="str">
        <f t="shared" si="44"/>
        <v>9.99999999605216-0.000198691765237482i</v>
      </c>
      <c r="AH111" s="32" t="str">
        <f t="shared" si="45"/>
        <v>9.91104042003919-25.9487696860479i</v>
      </c>
      <c r="AI111" t="str">
        <f t="shared" si="46"/>
        <v>29.9110404160914-25.9489683778131i</v>
      </c>
      <c r="AJ111" t="s">
        <v>24</v>
      </c>
      <c r="AK111" s="32" t="str">
        <f t="shared" si="47"/>
        <v>29.9110404160914-25.9489683778131i</v>
      </c>
      <c r="AL111" s="32">
        <f t="shared" si="27"/>
        <v>1000</v>
      </c>
      <c r="AM111" t="str">
        <f t="shared" si="48"/>
        <v>29.6583317583771-24.4480972402273i</v>
      </c>
      <c r="AN111" t="s">
        <v>24</v>
      </c>
    </row>
    <row r="112" spans="7:40" ht="1" customHeight="1">
      <c r="G112" s="23"/>
      <c r="H112">
        <f t="shared" si="49"/>
        <v>-1.6</v>
      </c>
      <c r="I112">
        <f t="shared" si="28"/>
        <v>2.511886431509578E-2</v>
      </c>
      <c r="J112">
        <f t="shared" si="29"/>
        <v>0.15782647919764742</v>
      </c>
      <c r="K112" s="23"/>
      <c r="L112" t="str">
        <f t="shared" si="30"/>
        <v>30.0273848138623-30.4253599606014i</v>
      </c>
      <c r="M112">
        <f t="shared" si="31"/>
        <v>30.027384813862302</v>
      </c>
      <c r="N112">
        <f t="shared" si="32"/>
        <v>30.425359960601401</v>
      </c>
      <c r="O112" s="23"/>
      <c r="P112" t="s">
        <v>24</v>
      </c>
      <c r="Q112">
        <f t="shared" si="33"/>
        <v>10</v>
      </c>
      <c r="R112" t="str">
        <f t="shared" si="34"/>
        <v>9.99999999750908-0.000157826479158334i</v>
      </c>
      <c r="S112">
        <f t="shared" si="35"/>
        <v>30</v>
      </c>
      <c r="T112" t="str">
        <f t="shared" si="36"/>
        <v>-31.6803620369587i</v>
      </c>
      <c r="U112">
        <f t="shared" si="37"/>
        <v>1000</v>
      </c>
      <c r="V112" t="s">
        <v>24</v>
      </c>
      <c r="W112" s="32">
        <f t="shared" si="26"/>
        <v>30</v>
      </c>
      <c r="X112" s="32" t="str">
        <f t="shared" si="26"/>
        <v>-31.6803620369587i</v>
      </c>
      <c r="Y112" s="31" t="str">
        <f t="shared" si="38"/>
        <v>0.688098421443431+0.688098421443431i</v>
      </c>
      <c r="Z112" s="31" t="str">
        <f t="shared" si="39"/>
        <v>0.574473722669088+0.791442181949901i</v>
      </c>
      <c r="AA112" s="31" t="str">
        <f t="shared" si="40"/>
        <v>0.962656145808954+0.472300248143158i</v>
      </c>
      <c r="AB112" s="31" t="str">
        <f t="shared" si="41"/>
        <v>0.969069675392134-0.512925758974023i</v>
      </c>
      <c r="AC112" s="31" t="str">
        <f t="shared" si="42"/>
        <v>0.969069675392134-0.512925758974023i</v>
      </c>
      <c r="AD112" t="str">
        <f t="shared" si="43"/>
        <v>9.94357570522949-32.3063254074329i</v>
      </c>
      <c r="AE112" t="s">
        <v>24</v>
      </c>
      <c r="AF112" s="32">
        <f t="shared" si="44"/>
        <v>10</v>
      </c>
      <c r="AG112" s="32" t="str">
        <f t="shared" si="44"/>
        <v>9.99999999750908-0.000157826479158334i</v>
      </c>
      <c r="AH112" s="32" t="str">
        <f t="shared" si="45"/>
        <v>9.94357570522949-32.3063254074329i</v>
      </c>
      <c r="AI112" t="str">
        <f t="shared" si="46"/>
        <v>29.9435757027386-32.3064832339121i</v>
      </c>
      <c r="AJ112" t="s">
        <v>24</v>
      </c>
      <c r="AK112" s="32" t="str">
        <f t="shared" si="47"/>
        <v>29.9435757027386-32.3064832339121i</v>
      </c>
      <c r="AL112" s="32">
        <f t="shared" si="27"/>
        <v>1000</v>
      </c>
      <c r="AM112" t="str">
        <f t="shared" si="48"/>
        <v>30.0273848138623-30.4253599606014i</v>
      </c>
      <c r="AN112" t="s">
        <v>24</v>
      </c>
    </row>
    <row r="113" spans="7:40" ht="1" customHeight="1">
      <c r="G113" s="23"/>
      <c r="H113">
        <f t="shared" si="49"/>
        <v>-1.7</v>
      </c>
      <c r="I113">
        <f t="shared" si="28"/>
        <v>1.9952623149688792E-2</v>
      </c>
      <c r="J113">
        <f t="shared" si="29"/>
        <v>0.12536602861381591</v>
      </c>
      <c r="K113" s="23"/>
      <c r="L113" t="str">
        <f t="shared" si="30"/>
        <v>30.5827432409197-38.008230526925i</v>
      </c>
      <c r="M113">
        <f t="shared" si="31"/>
        <v>30.582743240919701</v>
      </c>
      <c r="N113">
        <f t="shared" si="32"/>
        <v>38.008230526924997</v>
      </c>
      <c r="O113" s="23"/>
      <c r="P113" t="s">
        <v>24</v>
      </c>
      <c r="Q113">
        <f t="shared" si="33"/>
        <v>10</v>
      </c>
      <c r="R113" t="str">
        <f t="shared" si="34"/>
        <v>9.99999999842833-0.000125366028594113i</v>
      </c>
      <c r="S113">
        <f t="shared" si="35"/>
        <v>30</v>
      </c>
      <c r="T113" t="str">
        <f t="shared" si="36"/>
        <v>-39.8832128231665i</v>
      </c>
      <c r="U113">
        <f t="shared" si="37"/>
        <v>1000</v>
      </c>
      <c r="V113" t="s">
        <v>24</v>
      </c>
      <c r="W113" s="32">
        <f t="shared" si="26"/>
        <v>30</v>
      </c>
      <c r="X113" s="32" t="str">
        <f t="shared" si="26"/>
        <v>-39.8832128231665i</v>
      </c>
      <c r="Y113" s="31" t="str">
        <f t="shared" si="38"/>
        <v>0.613268363639808+0.613268363639808i</v>
      </c>
      <c r="Z113" s="31" t="str">
        <f t="shared" si="39"/>
        <v>0.533546112201378+0.687208585806509i</v>
      </c>
      <c r="AA113" s="31" t="str">
        <f t="shared" si="40"/>
        <v>0.976432977623681+0.375507052333274i</v>
      </c>
      <c r="AB113" s="31" t="str">
        <f t="shared" si="41"/>
        <v>1.02919250129514-0.621807306655449i</v>
      </c>
      <c r="AC113" s="31" t="str">
        <f t="shared" si="42"/>
        <v>1.02919250129514-0.621807306655449i</v>
      </c>
      <c r="AD113" t="str">
        <f t="shared" si="43"/>
        <v>9.96428037364799-40.3819903121631i</v>
      </c>
      <c r="AE113" t="s">
        <v>24</v>
      </c>
      <c r="AF113" s="32">
        <f t="shared" si="44"/>
        <v>10</v>
      </c>
      <c r="AG113" s="32" t="str">
        <f t="shared" si="44"/>
        <v>9.99999999842833-0.000125366028594113i</v>
      </c>
      <c r="AH113" s="32" t="str">
        <f t="shared" si="45"/>
        <v>9.96428037364799-40.3819903121631i</v>
      </c>
      <c r="AI113" t="str">
        <f t="shared" si="46"/>
        <v>29.9642803720763-40.3821156781917i</v>
      </c>
      <c r="AJ113" t="s">
        <v>24</v>
      </c>
      <c r="AK113" s="32" t="str">
        <f t="shared" si="47"/>
        <v>29.9642803720763-40.3821156781917i</v>
      </c>
      <c r="AL113" s="32">
        <f t="shared" si="27"/>
        <v>1000</v>
      </c>
      <c r="AM113" t="str">
        <f t="shared" si="48"/>
        <v>30.5827432409197-38.008230526925i</v>
      </c>
      <c r="AN113" t="s">
        <v>24</v>
      </c>
    </row>
    <row r="114" spans="7:40" ht="18" customHeight="1">
      <c r="G114" s="23"/>
      <c r="H114">
        <f t="shared" si="49"/>
        <v>-1.8</v>
      </c>
      <c r="I114">
        <f t="shared" si="28"/>
        <v>1.5848931924611124E-2</v>
      </c>
      <c r="J114">
        <f t="shared" si="29"/>
        <v>9.9581776203206102E-2</v>
      </c>
      <c r="K114" s="23"/>
      <c r="L114" t="str">
        <f t="shared" si="30"/>
        <v>31.4431805968699-47.5892185281119i</v>
      </c>
      <c r="M114">
        <f t="shared" si="31"/>
        <v>31.443180596869901</v>
      </c>
      <c r="N114">
        <f t="shared" si="32"/>
        <v>47.5892185281119</v>
      </c>
      <c r="O114" s="23"/>
      <c r="P114" t="s">
        <v>24</v>
      </c>
      <c r="Q114">
        <f t="shared" si="33"/>
        <v>10</v>
      </c>
      <c r="R114" t="str">
        <f t="shared" si="34"/>
        <v>9.99999999900835-0.000099581776193331i</v>
      </c>
      <c r="S114">
        <f t="shared" si="35"/>
        <v>30</v>
      </c>
      <c r="T114" t="str">
        <f t="shared" si="36"/>
        <v>-50.2099901270793i</v>
      </c>
      <c r="U114">
        <f t="shared" si="37"/>
        <v>1000</v>
      </c>
      <c r="V114" t="s">
        <v>24</v>
      </c>
      <c r="W114" s="32">
        <f t="shared" si="26"/>
        <v>30</v>
      </c>
      <c r="X114" s="32" t="str">
        <f t="shared" si="26"/>
        <v>-50.2099901270793i</v>
      </c>
      <c r="Y114" s="31" t="str">
        <f t="shared" si="38"/>
        <v>0.546576004421726+0.546576004421726i</v>
      </c>
      <c r="Z114" s="31" t="str">
        <f t="shared" si="39"/>
        <v>0.490544276767359+0.599356033532368i</v>
      </c>
      <c r="AA114" s="31" t="str">
        <f t="shared" si="40"/>
        <v>0.985128365527811+0.298449097887628i</v>
      </c>
      <c r="AB114" s="31" t="str">
        <f t="shared" si="41"/>
        <v>1.10379899871864-0.740237954042188i</v>
      </c>
      <c r="AC114" s="31" t="str">
        <f t="shared" si="42"/>
        <v>1.10379899871864-0.740237954042188i</v>
      </c>
      <c r="AD114" t="str">
        <f t="shared" si="43"/>
        <v>9.97741508231131-50.6069678647476i</v>
      </c>
      <c r="AE114" t="s">
        <v>24</v>
      </c>
      <c r="AF114" s="32">
        <f t="shared" si="44"/>
        <v>10</v>
      </c>
      <c r="AG114" s="32" t="str">
        <f t="shared" si="44"/>
        <v>9.99999999900835-0.000099581776193331i</v>
      </c>
      <c r="AH114" s="32" t="str">
        <f t="shared" si="45"/>
        <v>9.97741508231131-50.6069678647476i</v>
      </c>
      <c r="AI114" t="str">
        <f t="shared" si="46"/>
        <v>29.9774150813197-50.6070674465238i</v>
      </c>
      <c r="AJ114" t="s">
        <v>24</v>
      </c>
      <c r="AK114" s="32" t="str">
        <f t="shared" si="47"/>
        <v>29.9774150813197-50.6070674465238i</v>
      </c>
      <c r="AL114" s="32">
        <f t="shared" si="27"/>
        <v>1000</v>
      </c>
      <c r="AM114" t="str">
        <f t="shared" si="48"/>
        <v>31.4431805968699-47.5892185281119i</v>
      </c>
      <c r="AN114" t="s">
        <v>24</v>
      </c>
    </row>
    <row r="115" spans="7:40" ht="18" customHeight="1">
      <c r="G115" s="23"/>
      <c r="H115">
        <f t="shared" si="49"/>
        <v>-1.9</v>
      </c>
      <c r="I115">
        <f t="shared" si="28"/>
        <v>1.2589254117941664E-2</v>
      </c>
      <c r="J115">
        <f t="shared" si="29"/>
        <v>7.9100616502201168E-2</v>
      </c>
      <c r="K115" s="23"/>
      <c r="L115" t="str">
        <f t="shared" si="30"/>
        <v>32.7920738360084-59.6544897794059i</v>
      </c>
      <c r="M115">
        <f t="shared" si="31"/>
        <v>32.792073836008399</v>
      </c>
      <c r="N115">
        <f t="shared" si="32"/>
        <v>59.6544897794059</v>
      </c>
      <c r="O115" s="23"/>
      <c r="P115" t="s">
        <v>24</v>
      </c>
      <c r="Q115">
        <f t="shared" si="33"/>
        <v>10</v>
      </c>
      <c r="R115" t="str">
        <f t="shared" si="34"/>
        <v>9.99999999937431-0.000079100616497252i</v>
      </c>
      <c r="S115">
        <f t="shared" si="35"/>
        <v>30</v>
      </c>
      <c r="T115" t="str">
        <f t="shared" si="36"/>
        <v>-63.2106324969144i</v>
      </c>
      <c r="U115">
        <f t="shared" si="37"/>
        <v>1000</v>
      </c>
      <c r="V115" t="s">
        <v>24</v>
      </c>
      <c r="W115" s="32">
        <f t="shared" si="26"/>
        <v>30</v>
      </c>
      <c r="X115" s="32" t="str">
        <f t="shared" si="26"/>
        <v>-63.2106324969144i</v>
      </c>
      <c r="Y115" s="31" t="str">
        <f t="shared" si="38"/>
        <v>0.487136376702257+0.487136376702257i</v>
      </c>
      <c r="Z115" s="31" t="str">
        <f t="shared" si="39"/>
        <v>0.447699599310227+0.524744509954436i</v>
      </c>
      <c r="AA115" s="31" t="str">
        <f t="shared" si="40"/>
        <v>0.990615897036837+0.237153378569399i</v>
      </c>
      <c r="AB115" s="31" t="str">
        <f t="shared" si="41"/>
        <v>1.19368041825288-0.86938623163522i</v>
      </c>
      <c r="AC115" s="31" t="str">
        <f t="shared" si="42"/>
        <v>1.19368041825288-0.86938623163522i</v>
      </c>
      <c r="AD115" t="str">
        <f t="shared" si="43"/>
        <v>9.98573096141016-63.52635776826i</v>
      </c>
      <c r="AE115" t="s">
        <v>24</v>
      </c>
      <c r="AF115" s="32">
        <f t="shared" si="44"/>
        <v>10</v>
      </c>
      <c r="AG115" s="32" t="str">
        <f t="shared" si="44"/>
        <v>9.99999999937431-0.000079100616497252i</v>
      </c>
      <c r="AH115" s="32" t="str">
        <f t="shared" si="45"/>
        <v>9.98573096141016-63.52635776826i</v>
      </c>
      <c r="AI115" t="str">
        <f t="shared" si="46"/>
        <v>29.9857309607845-63.5264368688765i</v>
      </c>
      <c r="AJ115" t="s">
        <v>24</v>
      </c>
      <c r="AK115" s="32" t="str">
        <f t="shared" si="47"/>
        <v>29.9857309607845-63.5264368688765i</v>
      </c>
      <c r="AL115" s="32">
        <f t="shared" si="27"/>
        <v>1000</v>
      </c>
      <c r="AM115" t="str">
        <f t="shared" si="48"/>
        <v>32.7920738360084-59.6544897794059i</v>
      </c>
      <c r="AN115" t="s">
        <v>24</v>
      </c>
    </row>
    <row r="116" spans="7:40" ht="18" customHeight="1">
      <c r="G116" s="23"/>
      <c r="H116">
        <f t="shared" si="49"/>
        <v>-2</v>
      </c>
      <c r="I116">
        <f t="shared" si="28"/>
        <v>0.01</v>
      </c>
      <c r="J116">
        <f t="shared" si="29"/>
        <v>6.2831853071795868E-2</v>
      </c>
      <c r="K116" s="23"/>
      <c r="L116" t="str">
        <f t="shared" si="30"/>
        <v>34.9148755543968-74.798051620275i</v>
      </c>
      <c r="M116">
        <f t="shared" si="31"/>
        <v>34.914875554396801</v>
      </c>
      <c r="N116">
        <f t="shared" si="32"/>
        <v>74.798051620275004</v>
      </c>
      <c r="O116" s="23"/>
      <c r="P116" t="s">
        <v>24</v>
      </c>
      <c r="Q116">
        <f t="shared" si="33"/>
        <v>10</v>
      </c>
      <c r="R116" t="str">
        <f t="shared" si="34"/>
        <v>9.99999999960522-0.0000628318530693154i</v>
      </c>
      <c r="S116">
        <f t="shared" si="35"/>
        <v>30</v>
      </c>
      <c r="T116" t="str">
        <f t="shared" si="36"/>
        <v>-79.5774715459477i</v>
      </c>
      <c r="U116">
        <f t="shared" si="37"/>
        <v>1000</v>
      </c>
      <c r="V116" t="s">
        <v>24</v>
      </c>
      <c r="W116" s="32">
        <f t="shared" si="26"/>
        <v>30</v>
      </c>
      <c r="X116" s="32" t="str">
        <f t="shared" si="26"/>
        <v>-79.5774715459477i</v>
      </c>
      <c r="Y116" s="31" t="str">
        <f t="shared" si="38"/>
        <v>0.434160752734961+0.43416075273496i</v>
      </c>
      <c r="Z116" s="31" t="str">
        <f t="shared" si="39"/>
        <v>0.406372068250729+0.460921086781364i</v>
      </c>
      <c r="AA116" s="31" t="str">
        <f t="shared" si="40"/>
        <v>0.994078738314393+0.188421146249763i</v>
      </c>
      <c r="AB116" s="31" t="str">
        <f t="shared" si="41"/>
        <v>1.29986931331869-1.01068961773579i</v>
      </c>
      <c r="AC116" s="31" t="str">
        <f t="shared" si="42"/>
        <v>1.29986931331869-1.01068961773579i</v>
      </c>
      <c r="AD116" t="str">
        <f t="shared" si="43"/>
        <v>9.99098929697949-79.8284592688066i</v>
      </c>
      <c r="AE116" t="s">
        <v>24</v>
      </c>
      <c r="AF116" s="32">
        <f t="shared" si="44"/>
        <v>10</v>
      </c>
      <c r="AG116" s="32" t="str">
        <f t="shared" si="44"/>
        <v>9.99999999960522-0.0000628318530693154i</v>
      </c>
      <c r="AH116" s="32" t="str">
        <f t="shared" si="45"/>
        <v>9.99098929697949-79.8284592688066i</v>
      </c>
      <c r="AI116" t="str">
        <f t="shared" si="46"/>
        <v>29.9909892965847-79.8285221006597i</v>
      </c>
      <c r="AJ116" t="s">
        <v>24</v>
      </c>
      <c r="AK116" s="32" t="str">
        <f t="shared" si="47"/>
        <v>29.9909892965847-79.8285221006597i</v>
      </c>
      <c r="AL116" s="32">
        <f t="shared" si="27"/>
        <v>1000</v>
      </c>
      <c r="AM116" t="str">
        <f t="shared" si="48"/>
        <v>34.9148755543968-74.798051620275i</v>
      </c>
      <c r="AN116" t="s">
        <v>24</v>
      </c>
    </row>
  </sheetData>
  <phoneticPr fontId="1"/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E1F0-91A1-4450-AEEF-63EA5C694B18}">
  <sheetPr codeName="Sheet2"/>
  <dimension ref="A24:CQ116"/>
  <sheetViews>
    <sheetView zoomScaleNormal="100" workbookViewId="0"/>
  </sheetViews>
  <sheetFormatPr defaultColWidth="9" defaultRowHeight="18"/>
  <cols>
    <col min="1" max="6" width="9" style="1" customWidth="1"/>
    <col min="7" max="7" width="3.33203125" style="2" customWidth="1"/>
    <col min="8" max="10" width="9" style="2" customWidth="1"/>
    <col min="11" max="11" width="3.33203125" style="2" customWidth="1"/>
    <col min="12" max="12" width="9" style="2"/>
    <col min="13" max="14" width="9" style="2" customWidth="1"/>
    <col min="15" max="16" width="3.33203125" style="2" customWidth="1"/>
    <col min="17" max="19" width="9" style="2" customWidth="1"/>
    <col min="20" max="20" width="3.33203125" style="2" customWidth="1"/>
    <col min="21" max="23" width="9" style="2" customWidth="1"/>
    <col min="24" max="24" width="3.33203125" style="2" customWidth="1"/>
    <col min="25" max="27" width="9" style="2" customWidth="1"/>
    <col min="28" max="28" width="3.33203125" style="2" customWidth="1"/>
    <col min="29" max="29" width="9" style="2" customWidth="1"/>
    <col min="30" max="36" width="9.08203125" style="2" bestFit="1" customWidth="1"/>
    <col min="37" max="37" width="3.5" style="2" customWidth="1"/>
    <col min="38" max="39" width="9.08203125" style="2" bestFit="1" customWidth="1"/>
    <col min="40" max="40" width="9" style="2"/>
    <col min="41" max="41" width="3.5" style="2" customWidth="1"/>
    <col min="42" max="44" width="9.08203125" style="2" bestFit="1" customWidth="1"/>
    <col min="45" max="45" width="9" style="2"/>
    <col min="46" max="46" width="3.5" style="2" customWidth="1"/>
    <col min="47" max="48" width="9.08203125" style="2" bestFit="1" customWidth="1"/>
    <col min="49" max="49" width="9" style="2"/>
    <col min="50" max="50" width="3.5" style="2" customWidth="1"/>
    <col min="51" max="53" width="9.08203125" style="2" bestFit="1" customWidth="1"/>
    <col min="54" max="54" width="9" style="2"/>
    <col min="55" max="55" width="3.5" style="2" customWidth="1"/>
    <col min="56" max="57" width="9.08203125" style="2" bestFit="1" customWidth="1"/>
    <col min="58" max="58" width="9" style="2"/>
    <col min="59" max="59" width="3.5" style="2" customWidth="1"/>
    <col min="60" max="62" width="9.08203125" style="2" bestFit="1" customWidth="1"/>
    <col min="63" max="67" width="9" style="2"/>
    <col min="68" max="68" width="3.5" style="2" customWidth="1"/>
    <col min="69" max="70" width="9.08203125" style="2" bestFit="1" customWidth="1"/>
    <col min="71" max="76" width="9" style="2"/>
    <col min="77" max="77" width="3.5" style="2" customWidth="1"/>
    <col min="78" max="80" width="9.08203125" style="2" bestFit="1" customWidth="1"/>
    <col min="81" max="85" width="9" style="2"/>
    <col min="86" max="86" width="3.5" style="2" customWidth="1"/>
    <col min="87" max="88" width="9.08203125" style="2" bestFit="1" customWidth="1"/>
    <col min="89" max="94" width="9" style="2"/>
    <col min="95" max="95" width="3.5" style="2" customWidth="1"/>
    <col min="96" max="16384" width="9" style="2"/>
  </cols>
  <sheetData>
    <row r="24" spans="7:95">
      <c r="H24" s="3" t="s">
        <v>28</v>
      </c>
      <c r="I24" s="3"/>
      <c r="J24" s="3"/>
      <c r="K24" s="3"/>
      <c r="L24" s="3"/>
      <c r="M24" s="3"/>
      <c r="N24" s="3"/>
      <c r="P24" s="4" t="s">
        <v>99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D24" s="3" t="s">
        <v>27</v>
      </c>
      <c r="AE24" s="3"/>
      <c r="AF24" s="3"/>
      <c r="AG24" s="3"/>
      <c r="AH24" s="3"/>
      <c r="AI24" s="3"/>
      <c r="AJ24" s="3"/>
      <c r="AL24" s="3" t="s">
        <v>36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D24" s="5" t="s">
        <v>37</v>
      </c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1"/>
    </row>
    <row r="26" spans="7:95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BD26" s="2" t="s">
        <v>31</v>
      </c>
      <c r="BH26" s="2" t="s">
        <v>32</v>
      </c>
      <c r="BQ26" s="2" t="s">
        <v>34</v>
      </c>
      <c r="BZ26" s="2" t="s">
        <v>33</v>
      </c>
      <c r="CI26" s="2" t="s">
        <v>35</v>
      </c>
    </row>
    <row r="27" spans="7:95" ht="20.149999999999999" customHeight="1">
      <c r="G27" s="6"/>
      <c r="H27" s="2" t="s">
        <v>82</v>
      </c>
      <c r="K27" s="7"/>
      <c r="L27" s="2" t="s">
        <v>38</v>
      </c>
      <c r="O27" s="6"/>
      <c r="P27" s="2" t="s">
        <v>24</v>
      </c>
      <c r="Q27" s="8"/>
      <c r="R27" s="8"/>
      <c r="S27" s="8"/>
      <c r="T27" s="2" t="s">
        <v>24</v>
      </c>
      <c r="U27" s="8" t="s">
        <v>5</v>
      </c>
      <c r="V27" s="8" t="s">
        <v>7</v>
      </c>
      <c r="W27" s="8" t="s">
        <v>22</v>
      </c>
      <c r="Y27" s="8" t="s">
        <v>22</v>
      </c>
      <c r="Z27" s="8" t="s">
        <v>9</v>
      </c>
      <c r="AA27" s="8" t="s">
        <v>98</v>
      </c>
    </row>
    <row r="28" spans="7:95" ht="20.149999999999999" customHeight="1">
      <c r="G28" s="6"/>
      <c r="K28" s="7"/>
      <c r="O28" s="6"/>
      <c r="P28" s="2" t="s">
        <v>24</v>
      </c>
      <c r="Q28" s="9" t="s">
        <v>5</v>
      </c>
      <c r="R28" s="9" t="s">
        <v>7</v>
      </c>
      <c r="S28" s="9" t="s">
        <v>9</v>
      </c>
      <c r="T28" s="2" t="s">
        <v>24</v>
      </c>
      <c r="U28" s="10" t="s">
        <v>41</v>
      </c>
      <c r="V28" s="11" t="s">
        <v>42</v>
      </c>
      <c r="W28" s="12" t="s">
        <v>20</v>
      </c>
      <c r="X28" s="2" t="s">
        <v>24</v>
      </c>
      <c r="Y28" s="10" t="s">
        <v>41</v>
      </c>
      <c r="Z28" s="11" t="s">
        <v>42</v>
      </c>
      <c r="AA28" s="12" t="s">
        <v>39</v>
      </c>
      <c r="AB28" s="2" t="s">
        <v>24</v>
      </c>
      <c r="AC28" s="13"/>
      <c r="AD28" s="9" t="s">
        <v>9</v>
      </c>
      <c r="AE28" s="9" t="s">
        <v>5</v>
      </c>
      <c r="AF28" s="9" t="s">
        <v>6</v>
      </c>
      <c r="AG28" s="9" t="s">
        <v>19</v>
      </c>
      <c r="AH28" s="9" t="s">
        <v>7</v>
      </c>
      <c r="AI28" s="9" t="s">
        <v>22</v>
      </c>
      <c r="AJ28" s="9" t="s">
        <v>3</v>
      </c>
      <c r="AL28" s="10" t="s">
        <v>41</v>
      </c>
      <c r="AM28" s="11" t="s">
        <v>42</v>
      </c>
      <c r="AN28" s="12" t="s">
        <v>39</v>
      </c>
      <c r="AP28" s="10" t="s">
        <v>41</v>
      </c>
      <c r="AQ28" s="11" t="s">
        <v>42</v>
      </c>
      <c r="AR28" s="11" t="s">
        <v>43</v>
      </c>
      <c r="AS28" s="12" t="s">
        <v>39</v>
      </c>
      <c r="AU28" s="10" t="s">
        <v>41</v>
      </c>
      <c r="AV28" s="11" t="s">
        <v>42</v>
      </c>
      <c r="AW28" s="12" t="s">
        <v>20</v>
      </c>
      <c r="AY28" s="10" t="s">
        <v>41</v>
      </c>
      <c r="AZ28" s="11" t="s">
        <v>42</v>
      </c>
      <c r="BA28" s="11" t="s">
        <v>43</v>
      </c>
      <c r="BB28" s="12" t="s">
        <v>20</v>
      </c>
      <c r="BD28" s="10" t="s">
        <v>44</v>
      </c>
      <c r="BE28" s="11" t="s">
        <v>45</v>
      </c>
      <c r="BF28" s="12" t="s">
        <v>30</v>
      </c>
      <c r="BH28" s="10" t="s">
        <v>44</v>
      </c>
      <c r="BI28" s="11" t="s">
        <v>45</v>
      </c>
      <c r="BJ28" s="14" t="s">
        <v>21</v>
      </c>
      <c r="BK28" s="15"/>
      <c r="BL28" s="15"/>
      <c r="BM28" s="15"/>
      <c r="BN28" s="15"/>
      <c r="BO28" s="12" t="s">
        <v>13</v>
      </c>
      <c r="BQ28" s="10" t="s">
        <v>46</v>
      </c>
      <c r="BR28" s="11" t="s">
        <v>47</v>
      </c>
      <c r="BS28" s="14" t="s">
        <v>21</v>
      </c>
      <c r="BT28" s="15"/>
      <c r="BU28" s="15"/>
      <c r="BV28" s="15"/>
      <c r="BW28" s="15"/>
      <c r="BX28" s="12" t="s">
        <v>13</v>
      </c>
      <c r="BZ28" s="10" t="s">
        <v>44</v>
      </c>
      <c r="CA28" s="11" t="s">
        <v>45</v>
      </c>
      <c r="CB28" s="14" t="s">
        <v>21</v>
      </c>
      <c r="CC28" s="15"/>
      <c r="CD28" s="15"/>
      <c r="CE28" s="15"/>
      <c r="CF28" s="15"/>
      <c r="CG28" s="12" t="s">
        <v>18</v>
      </c>
      <c r="CI28" s="10" t="s">
        <v>46</v>
      </c>
      <c r="CJ28" s="11" t="s">
        <v>47</v>
      </c>
      <c r="CK28" s="14" t="s">
        <v>21</v>
      </c>
      <c r="CL28" s="15"/>
      <c r="CM28" s="15"/>
      <c r="CN28" s="15"/>
      <c r="CO28" s="15"/>
      <c r="CP28" s="12" t="s">
        <v>18</v>
      </c>
    </row>
    <row r="29" spans="7:95" ht="20.149999999999999" customHeight="1">
      <c r="G29" s="6"/>
      <c r="H29" s="2" t="s">
        <v>1</v>
      </c>
      <c r="K29" s="7"/>
      <c r="O29" s="6"/>
      <c r="P29" s="2" t="s">
        <v>24</v>
      </c>
      <c r="X29" s="2" t="s">
        <v>24</v>
      </c>
      <c r="AB29" s="2" t="s">
        <v>24</v>
      </c>
      <c r="BQ29" s="16" t="s">
        <v>48</v>
      </c>
      <c r="BR29" s="16" t="s">
        <v>49</v>
      </c>
      <c r="CI29" s="16" t="s">
        <v>48</v>
      </c>
      <c r="CJ29" s="16" t="s">
        <v>49</v>
      </c>
    </row>
    <row r="30" spans="7:95" ht="20.149999999999999" customHeight="1">
      <c r="G30" s="6"/>
      <c r="H30" s="18">
        <v>6</v>
      </c>
      <c r="K30" s="7"/>
      <c r="O30" s="6"/>
      <c r="P30" s="2" t="s">
        <v>24</v>
      </c>
      <c r="Q30" s="2" t="s">
        <v>8</v>
      </c>
      <c r="R30" s="2" t="s">
        <v>12</v>
      </c>
      <c r="S30" s="2" t="s">
        <v>10</v>
      </c>
      <c r="T30" s="2" t="s">
        <v>24</v>
      </c>
      <c r="X30" s="2" t="s">
        <v>24</v>
      </c>
      <c r="AB30" s="2" t="s">
        <v>24</v>
      </c>
      <c r="AD30" s="2" t="s">
        <v>10</v>
      </c>
      <c r="AE30" s="2" t="s">
        <v>8</v>
      </c>
      <c r="AF30" s="2" t="s">
        <v>11</v>
      </c>
      <c r="AG30" s="2" t="s">
        <v>8</v>
      </c>
      <c r="AH30" s="2" t="s">
        <v>12</v>
      </c>
      <c r="AI30" s="2" t="s">
        <v>8</v>
      </c>
      <c r="AJ30" s="17" t="s">
        <v>101</v>
      </c>
      <c r="BJ30" s="2" t="s">
        <v>25</v>
      </c>
      <c r="CB30" s="2" t="s">
        <v>25</v>
      </c>
    </row>
    <row r="31" spans="7:95" ht="20.149999999999999" customHeight="1">
      <c r="G31" s="6"/>
      <c r="H31" s="18">
        <v>0.1</v>
      </c>
      <c r="K31" s="7"/>
      <c r="O31" s="6"/>
      <c r="P31" s="2" t="s">
        <v>24</v>
      </c>
      <c r="Q31" s="18">
        <v>8</v>
      </c>
      <c r="R31" s="18">
        <v>0.01</v>
      </c>
      <c r="S31" s="18">
        <v>0.01</v>
      </c>
      <c r="T31" s="2" t="s">
        <v>24</v>
      </c>
      <c r="X31" s="2" t="s">
        <v>24</v>
      </c>
      <c r="AB31" s="2" t="s">
        <v>24</v>
      </c>
      <c r="AD31" s="18">
        <v>0.01</v>
      </c>
      <c r="AE31" s="18">
        <v>1</v>
      </c>
      <c r="AF31" s="18">
        <v>0.01</v>
      </c>
      <c r="AG31" s="18">
        <v>1</v>
      </c>
      <c r="AH31" s="18">
        <v>0.01</v>
      </c>
      <c r="AI31" s="18">
        <v>1</v>
      </c>
      <c r="AJ31" s="18">
        <v>0.1</v>
      </c>
      <c r="BJ31" s="18">
        <v>0.1</v>
      </c>
      <c r="CB31" s="18">
        <v>0.1</v>
      </c>
    </row>
    <row r="32" spans="7:95" ht="20.149999999999999" customHeight="1">
      <c r="G32" s="6"/>
      <c r="H32" s="2" t="s">
        <v>4</v>
      </c>
      <c r="I32" s="2" t="s">
        <v>0</v>
      </c>
      <c r="J32" s="2" t="s">
        <v>100</v>
      </c>
      <c r="K32" s="7"/>
      <c r="L32" s="2" t="s">
        <v>2</v>
      </c>
      <c r="M32" s="2" t="s">
        <v>50</v>
      </c>
      <c r="N32" s="2" t="s">
        <v>51</v>
      </c>
      <c r="O32" s="6"/>
      <c r="P32" s="2" t="s">
        <v>24</v>
      </c>
      <c r="R32" s="2" t="s">
        <v>52</v>
      </c>
      <c r="T32" s="2" t="s">
        <v>24</v>
      </c>
      <c r="X32" s="2" t="s">
        <v>24</v>
      </c>
      <c r="AB32" s="2" t="s">
        <v>24</v>
      </c>
      <c r="AG32" s="2" t="s">
        <v>11</v>
      </c>
      <c r="AH32" s="2" t="s">
        <v>52</v>
      </c>
      <c r="AI32" s="2" t="s">
        <v>12</v>
      </c>
    </row>
    <row r="33" spans="1:95" ht="20.149999999999999" customHeight="1">
      <c r="G33" s="6"/>
      <c r="K33" s="6"/>
      <c r="O33" s="6"/>
      <c r="P33" s="2" t="s">
        <v>24</v>
      </c>
      <c r="R33" s="18">
        <v>0.9</v>
      </c>
      <c r="T33" s="2" t="s">
        <v>24</v>
      </c>
      <c r="X33" s="2" t="s">
        <v>24</v>
      </c>
      <c r="AB33" s="2" t="s">
        <v>24</v>
      </c>
      <c r="AG33" s="18">
        <v>0.01</v>
      </c>
      <c r="AH33" s="18">
        <v>0.9</v>
      </c>
      <c r="AI33" s="18">
        <v>0.01</v>
      </c>
    </row>
    <row r="34" spans="1:95" ht="20.149999999999999" customHeight="1">
      <c r="G34" s="6"/>
      <c r="K34" s="6"/>
      <c r="O34" s="6"/>
      <c r="P34" s="2" t="s">
        <v>24</v>
      </c>
      <c r="T34" s="2" t="s">
        <v>24</v>
      </c>
      <c r="X34" s="2" t="s">
        <v>24</v>
      </c>
      <c r="AB34" s="2" t="s">
        <v>24</v>
      </c>
      <c r="AI34" s="2" t="s">
        <v>52</v>
      </c>
      <c r="BN34" s="19" t="s">
        <v>23</v>
      </c>
      <c r="BW34" s="19" t="s">
        <v>23</v>
      </c>
      <c r="CF34" s="19" t="s">
        <v>23</v>
      </c>
      <c r="CO34" s="19" t="s">
        <v>23</v>
      </c>
    </row>
    <row r="35" spans="1:95" ht="20.149999999999999" customHeight="1">
      <c r="A35" s="20"/>
      <c r="G35" s="6"/>
      <c r="K35" s="6"/>
      <c r="O35" s="6"/>
      <c r="P35" s="2" t="s">
        <v>24</v>
      </c>
      <c r="T35" s="2" t="s">
        <v>24</v>
      </c>
      <c r="X35" s="2" t="s">
        <v>24</v>
      </c>
      <c r="AB35" s="2" t="s">
        <v>24</v>
      </c>
      <c r="AI35" s="18">
        <v>1</v>
      </c>
      <c r="BJ35" s="19" t="s">
        <v>53</v>
      </c>
      <c r="BK35" s="19" t="s">
        <v>14</v>
      </c>
      <c r="BL35" s="19" t="s">
        <v>15</v>
      </c>
      <c r="BM35" s="19" t="s">
        <v>16</v>
      </c>
      <c r="BN35" s="19" t="s">
        <v>16</v>
      </c>
      <c r="BS35" s="19" t="s">
        <v>54</v>
      </c>
      <c r="BT35" s="19" t="s">
        <v>14</v>
      </c>
      <c r="BU35" s="19" t="s">
        <v>15</v>
      </c>
      <c r="BV35" s="19" t="s">
        <v>16</v>
      </c>
      <c r="BW35" s="19" t="s">
        <v>16</v>
      </c>
      <c r="CB35" s="19" t="s">
        <v>53</v>
      </c>
      <c r="CC35" s="19" t="s">
        <v>14</v>
      </c>
      <c r="CD35" s="19" t="s">
        <v>15</v>
      </c>
      <c r="CE35" s="19" t="s">
        <v>17</v>
      </c>
      <c r="CF35" s="19" t="s">
        <v>17</v>
      </c>
      <c r="CK35" s="19" t="s">
        <v>54</v>
      </c>
      <c r="CL35" s="19" t="s">
        <v>14</v>
      </c>
      <c r="CM35" s="19" t="s">
        <v>15</v>
      </c>
      <c r="CN35" s="19" t="s">
        <v>17</v>
      </c>
      <c r="CO35" s="19" t="s">
        <v>17</v>
      </c>
    </row>
    <row r="36" spans="1:95">
      <c r="G36" s="6"/>
      <c r="H36" s="2">
        <f>H30</f>
        <v>6</v>
      </c>
      <c r="I36" s="2">
        <f>10^H36</f>
        <v>1000000</v>
      </c>
      <c r="J36" s="2">
        <f>2*PI()*I36</f>
        <v>6283185.307179586</v>
      </c>
      <c r="K36" s="6"/>
      <c r="L36" s="2" t="str">
        <f>AA36</f>
        <v>0.0000119123018546697+62831.8529965892i</v>
      </c>
      <c r="M36" s="2">
        <f>IMREAL(L36)</f>
        <v>1.19123018546697E-5</v>
      </c>
      <c r="N36" s="2">
        <f>IMAGINARY(L36)</f>
        <v>62831.852996589201</v>
      </c>
      <c r="O36" s="6"/>
      <c r="P36" s="2" t="s">
        <v>24</v>
      </c>
      <c r="Q36" s="2">
        <f>Q$31</f>
        <v>8</v>
      </c>
      <c r="R36" s="2" t="str">
        <f>IMDIV(IMPOWER(COMPLEX(0, $J36), -R$33),R$31)</f>
        <v>0.0000119116125827243-0.0000752069619863975i</v>
      </c>
      <c r="S36" s="2" t="str">
        <f>COMPLEX(0,$J36*S$31)</f>
        <v>62831.8530717959i</v>
      </c>
      <c r="T36" s="2" t="s">
        <v>24</v>
      </c>
      <c r="U36" s="21">
        <f>Q36</f>
        <v>8</v>
      </c>
      <c r="V36" s="21" t="str">
        <f>R36</f>
        <v>0.0000119116125827243-0.0000752069619863975i</v>
      </c>
      <c r="W36" s="2" t="str">
        <f>IMDIV(IMPRODUCT(V36,U36),IMSUM(V36,U36))</f>
        <v>0.0000119123018546697-0.0000752067380212026i</v>
      </c>
      <c r="X36" s="2" t="s">
        <v>24</v>
      </c>
      <c r="Y36" s="21" t="str">
        <f>W36</f>
        <v>0.0000119123018546697-0.0000752067380212026i</v>
      </c>
      <c r="Z36" s="21" t="str">
        <f t="shared" ref="Z36:Z67" si="0">S36</f>
        <v>62831.8530717959i</v>
      </c>
      <c r="AA36" s="2" t="str">
        <f>IMSUM(Y36,Z36)</f>
        <v>0.0000119123018546697+62831.8529965892i</v>
      </c>
      <c r="AB36" s="2" t="s">
        <v>24</v>
      </c>
      <c r="AD36" s="2" t="str">
        <f>COMPLEX(0,$J36*AD$31)</f>
        <v>62831.8530717959i</v>
      </c>
      <c r="AE36" s="2">
        <f>AE$31</f>
        <v>1</v>
      </c>
      <c r="AF36" s="2" t="str">
        <f>COMPLEX(0,-1/$J36/AF$31)</f>
        <v>-0.0000159154943091895i</v>
      </c>
      <c r="AG36" s="2" t="str">
        <f>IMDIV( AG$31, COMPLEX( 1, $J36*AG$33*AG$31 ) )</f>
        <v>2.53302959041682E-10-0.0000159154943051581i</v>
      </c>
      <c r="AH36" s="2" t="str">
        <f>IMDIV(IMPOWER(COMPLEX(0, $J36), -AH$33),AH$31)</f>
        <v>0.0000119116125827243-0.0000752069619863975i</v>
      </c>
      <c r="AI36" s="2" t="str">
        <f>IMDIV( AI$31, IMSUM( 1, IMPRODUCT( AI$33*AI$31, IMPOWER( COMPLEX(0, $J36), AI$35 ) ) ) )</f>
        <v>2.53302959042657E-10-0.0000159154943051581i</v>
      </c>
      <c r="AJ36" s="2" t="str">
        <f>IMPRODUCT(AJ$31,$J36^(-1/2),COMPLEX(1,-1))</f>
        <v>0.0000398942280401433-0.0000398942280401433i</v>
      </c>
      <c r="AK36" s="2" t="s">
        <v>24</v>
      </c>
      <c r="AL36" s="21">
        <v>1</v>
      </c>
      <c r="AM36" s="21">
        <v>1</v>
      </c>
      <c r="AN36" s="2" t="str">
        <f>IMSUM(AL36,AM36)</f>
        <v>2</v>
      </c>
      <c r="AO36" s="2" t="s">
        <v>24</v>
      </c>
      <c r="AP36" s="21">
        <v>1</v>
      </c>
      <c r="AQ36" s="21">
        <v>1</v>
      </c>
      <c r="AR36" s="21">
        <v>1</v>
      </c>
      <c r="AS36" s="2" t="str">
        <f>IMSUM(AQ36,AQ36,AR36)</f>
        <v>3</v>
      </c>
      <c r="AT36" s="2" t="s">
        <v>24</v>
      </c>
      <c r="AU36" s="21">
        <v>1</v>
      </c>
      <c r="AV36" s="21">
        <v>1</v>
      </c>
      <c r="AW36" s="2" t="str">
        <f>IMDIV(IMPRODUCT(AV36,AU36),IMSUM(AV36,AU36))</f>
        <v>0.5</v>
      </c>
      <c r="AX36" s="2" t="s">
        <v>24</v>
      </c>
      <c r="AY36" s="21">
        <v>1</v>
      </c>
      <c r="AZ36" s="21">
        <v>1</v>
      </c>
      <c r="BA36" s="21">
        <v>1</v>
      </c>
      <c r="BB36" s="2" t="str">
        <f>IMPOWER(IMSUM(IMPOWER(AZ36,-1),IMPOWER(AZ36,-1),IMPOWER(BA36,-1)),-1)</f>
        <v>0.333333333333333</v>
      </c>
      <c r="BC36" s="2" t="s">
        <v>24</v>
      </c>
      <c r="BD36" s="21">
        <v>1</v>
      </c>
      <c r="BE36" s="21">
        <v>1</v>
      </c>
      <c r="BF36" s="2" t="str">
        <f>IMSQRT(IMPRODUCT(BD36,BE36))</f>
        <v>1</v>
      </c>
      <c r="BG36" s="2" t="s">
        <v>24</v>
      </c>
      <c r="BH36" s="21">
        <v>1</v>
      </c>
      <c r="BI36" s="21">
        <v>1</v>
      </c>
      <c r="BJ36" s="22" t="str">
        <f>IMPRODUCT(BJ$31,IMSQRT(IMDIV(BH36,BI36)))</f>
        <v>0.1</v>
      </c>
      <c r="BK36" s="22" t="str">
        <f>_xlfn.IMSINH(BJ36)</f>
        <v>0.100166750019844</v>
      </c>
      <c r="BL36" s="22" t="str">
        <f>_xlfn.IMCOSH(BJ36)</f>
        <v>1.0050041680558</v>
      </c>
      <c r="BM36" s="22" t="str">
        <f>IMDIV(BL36,BK36)</f>
        <v>10.033311132254</v>
      </c>
      <c r="BN36" s="22" t="str">
        <f>IF(ISERROR(BM36),1,BM36)</f>
        <v>10.033311132254</v>
      </c>
      <c r="BO36" s="2" t="str">
        <f>IMPRODUCT(IMSQRT(IMPRODUCT(BH36,BI36)),BN36)</f>
        <v>10.033311132254</v>
      </c>
      <c r="BP36" s="2" t="s">
        <v>24</v>
      </c>
      <c r="BQ36" s="21">
        <v>0.1</v>
      </c>
      <c r="BR36" s="21">
        <v>10</v>
      </c>
      <c r="BS36" s="22" t="str">
        <f>IMSQRT(IMDIV(BQ36,BR36))</f>
        <v>0.1</v>
      </c>
      <c r="BT36" s="22" t="str">
        <f>_xlfn.IMSINH(BS36)</f>
        <v>0.100166750019844</v>
      </c>
      <c r="BU36" s="22" t="str">
        <f>_xlfn.IMCOSH(BS36)</f>
        <v>1.0050041680558</v>
      </c>
      <c r="BV36" s="22" t="str">
        <f>IMDIV(BU36,BT36)</f>
        <v>10.033311132254</v>
      </c>
      <c r="BW36" s="22" t="str">
        <f>IF(ISERROR(BV36),1,BV36)</f>
        <v>10.033311132254</v>
      </c>
      <c r="BX36" s="2" t="str">
        <f>IMPRODUCT(IMSQRT(IMPRODUCT(BQ36,BR36)),BW36)</f>
        <v>10.033311132254</v>
      </c>
      <c r="BY36" s="2" t="s">
        <v>24</v>
      </c>
      <c r="BZ36" s="21">
        <v>1</v>
      </c>
      <c r="CA36" s="21">
        <v>1</v>
      </c>
      <c r="CB36" s="22" t="str">
        <f>IMPRODUCT(CB$31,IMSQRT(IMDIV(BZ36,CA36)))</f>
        <v>0.1</v>
      </c>
      <c r="CC36" s="22" t="str">
        <f>_xlfn.IMSINH(CB36)</f>
        <v>0.100166750019844</v>
      </c>
      <c r="CD36" s="22" t="str">
        <f>_xlfn.IMCOSH(CB36)</f>
        <v>1.0050041680558</v>
      </c>
      <c r="CE36" s="22" t="str">
        <f>IMDIV(CC36,CD36)</f>
        <v>0.0996679946249562</v>
      </c>
      <c r="CF36" s="22" t="str">
        <f>IF(ISERROR(CE36),1,CE36)</f>
        <v>0.0996679946249562</v>
      </c>
      <c r="CG36" s="2" t="str">
        <f>IMPRODUCT(IMSQRT(IMPRODUCT(BZ36,CA36)),CF36)</f>
        <v>0.0996679946249562</v>
      </c>
      <c r="CH36" s="2" t="s">
        <v>24</v>
      </c>
      <c r="CI36" s="21">
        <v>0.1</v>
      </c>
      <c r="CJ36" s="21">
        <v>10</v>
      </c>
      <c r="CK36" s="22" t="str">
        <f>IMSQRT(IMDIV(CI36,CJ36))</f>
        <v>0.1</v>
      </c>
      <c r="CL36" s="22" t="str">
        <f>_xlfn.IMSINH(CK36)</f>
        <v>0.100166750019844</v>
      </c>
      <c r="CM36" s="22" t="str">
        <f>_xlfn.IMCOSH(CK36)</f>
        <v>1.0050041680558</v>
      </c>
      <c r="CN36" s="22" t="str">
        <f>IMDIV(CL36,CM36)</f>
        <v>0.0996679946249562</v>
      </c>
      <c r="CO36" s="22" t="str">
        <f>IF(ISERROR(CN36),1,CN36)</f>
        <v>0.0996679946249562</v>
      </c>
      <c r="CP36" s="2" t="str">
        <f>IMPRODUCT(IMSQRT(IMPRODUCT(CI36,CJ36)),CO36)</f>
        <v>0.0996679946249562</v>
      </c>
      <c r="CQ36" s="2" t="s">
        <v>24</v>
      </c>
    </row>
    <row r="37" spans="1:95">
      <c r="G37" s="6"/>
      <c r="H37" s="2">
        <f t="shared" ref="H37:H68" si="1">ROUND(H36-H$31,1)</f>
        <v>5.9</v>
      </c>
      <c r="I37" s="2">
        <f t="shared" ref="I37:I100" si="2">10^H37</f>
        <v>794328.23472428333</v>
      </c>
      <c r="J37" s="2">
        <f t="shared" ref="J37:J100" si="3">2*PI()*I37</f>
        <v>4990911.4934975151</v>
      </c>
      <c r="K37" s="6"/>
      <c r="L37" s="2" t="str">
        <f t="shared" ref="L37:L100" si="4">AA37</f>
        <v>0.000014655528224756+49909.1148424508i</v>
      </c>
      <c r="M37" s="2">
        <f t="shared" ref="M37:M100" si="5">IMREAL(L37)</f>
        <v>1.4655528224756E-5</v>
      </c>
      <c r="N37" s="2">
        <f t="shared" ref="N37:N100" si="6">IMAGINARY(L37)</f>
        <v>49909.114842450799</v>
      </c>
      <c r="O37" s="6"/>
      <c r="P37" s="2" t="s">
        <v>24</v>
      </c>
      <c r="Q37" s="2">
        <f t="shared" ref="Q37:Q68" si="7">Q$31</f>
        <v>8</v>
      </c>
      <c r="R37" s="2" t="str">
        <f t="shared" ref="R37:R100" si="8">IMDIV(IMPOWER(COMPLEX(0, $J37), -R$33),R$31)</f>
        <v>0.0000146544849705414-0.0000925247766795386i</v>
      </c>
      <c r="S37" s="2" t="str">
        <f t="shared" ref="S37:S100" si="9">COMPLEX(0,$J37*S$31)</f>
        <v>49909.1149349752i</v>
      </c>
      <c r="T37" s="2" t="s">
        <v>24</v>
      </c>
      <c r="U37" s="21">
        <f t="shared" ref="U37:U100" si="10">Q37</f>
        <v>8</v>
      </c>
      <c r="V37" s="21" t="str">
        <f t="shared" ref="V37:V68" si="11">R37</f>
        <v>0.0000146544849705414-0.0000925247766795386i</v>
      </c>
      <c r="W37" s="2" t="str">
        <f t="shared" ref="W37:W100" si="12">IMDIV(IMPRODUCT(V37,U37),IMSUM(V37,U37))</f>
        <v>0.000014655528224756-0.0000925244376923564i</v>
      </c>
      <c r="X37" s="2" t="s">
        <v>24</v>
      </c>
      <c r="Y37" s="21" t="str">
        <f t="shared" ref="Y37:Y100" si="13">W37</f>
        <v>0.000014655528224756-0.0000925244376923564i</v>
      </c>
      <c r="Z37" s="21" t="str">
        <f t="shared" si="0"/>
        <v>49909.1149349752i</v>
      </c>
      <c r="AA37" s="2" t="str">
        <f t="shared" ref="AA37:AA100" si="14">IMSUM(Y37,Z37)</f>
        <v>0.000014655528224756+49909.1148424508i</v>
      </c>
      <c r="AB37" s="2" t="s">
        <v>24</v>
      </c>
      <c r="AK37" s="2" t="s">
        <v>24</v>
      </c>
      <c r="AO37" s="2" t="s">
        <v>24</v>
      </c>
      <c r="AT37" s="2" t="s">
        <v>24</v>
      </c>
      <c r="AX37" s="2" t="s">
        <v>24</v>
      </c>
      <c r="BC37" s="2" t="s">
        <v>24</v>
      </c>
      <c r="BG37" s="2" t="s">
        <v>24</v>
      </c>
      <c r="BP37" s="2" t="s">
        <v>24</v>
      </c>
      <c r="BY37" s="2" t="s">
        <v>24</v>
      </c>
      <c r="CH37" s="2" t="s">
        <v>24</v>
      </c>
      <c r="CQ37" s="2" t="s">
        <v>24</v>
      </c>
    </row>
    <row r="38" spans="1:95" ht="18" customHeight="1">
      <c r="G38" s="6"/>
      <c r="H38" s="2">
        <f t="shared" si="1"/>
        <v>5.8</v>
      </c>
      <c r="I38" s="2">
        <f t="shared" si="2"/>
        <v>630957.34448019415</v>
      </c>
      <c r="J38" s="2">
        <f t="shared" si="3"/>
        <v>3964421.9162950045</v>
      </c>
      <c r="K38" s="6"/>
      <c r="L38" s="2" t="str">
        <f t="shared" si="4"/>
        <v>0.0000180305342387156+39644.2190491202i</v>
      </c>
      <c r="M38" s="2">
        <f t="shared" si="5"/>
        <v>1.8030534238715598E-5</v>
      </c>
      <c r="N38" s="2">
        <f t="shared" si="6"/>
        <v>39644.219049120198</v>
      </c>
      <c r="O38" s="6"/>
      <c r="P38" s="2" t="s">
        <v>24</v>
      </c>
      <c r="Q38" s="2">
        <f t="shared" si="7"/>
        <v>8</v>
      </c>
      <c r="R38" s="2" t="str">
        <f t="shared" si="8"/>
        <v>0.0000180289552115966-0.000113830343275226i</v>
      </c>
      <c r="S38" s="2" t="str">
        <f t="shared" si="9"/>
        <v>39644.21916295i</v>
      </c>
      <c r="T38" s="2" t="s">
        <v>24</v>
      </c>
      <c r="U38" s="21">
        <f t="shared" si="10"/>
        <v>8</v>
      </c>
      <c r="V38" s="21" t="str">
        <f t="shared" si="11"/>
        <v>0.0000180289552115966-0.000113830343275226i</v>
      </c>
      <c r="W38" s="2" t="str">
        <f t="shared" si="12"/>
        <v>0.0000180305342387156-0.000113829830193375i</v>
      </c>
      <c r="X38" s="2" t="s">
        <v>24</v>
      </c>
      <c r="Y38" s="21" t="str">
        <f t="shared" si="13"/>
        <v>0.0000180305342387156-0.000113829830193375i</v>
      </c>
      <c r="Z38" s="21" t="str">
        <f t="shared" si="0"/>
        <v>39644.21916295i</v>
      </c>
      <c r="AA38" s="2" t="str">
        <f t="shared" si="14"/>
        <v>0.0000180305342387156+39644.2190491202i</v>
      </c>
      <c r="AB38" s="2" t="s">
        <v>24</v>
      </c>
      <c r="AK38" s="2" t="s">
        <v>24</v>
      </c>
      <c r="AO38" s="2" t="s">
        <v>24</v>
      </c>
      <c r="AT38" s="2" t="s">
        <v>24</v>
      </c>
      <c r="AX38" s="2" t="s">
        <v>24</v>
      </c>
      <c r="BC38" s="2" t="s">
        <v>24</v>
      </c>
      <c r="BG38" s="2" t="s">
        <v>24</v>
      </c>
      <c r="BP38" s="2" t="s">
        <v>24</v>
      </c>
      <c r="BY38" s="2" t="s">
        <v>24</v>
      </c>
      <c r="CH38" s="2" t="s">
        <v>24</v>
      </c>
      <c r="CQ38" s="2" t="s">
        <v>24</v>
      </c>
    </row>
    <row r="39" spans="1:95" ht="1" customHeight="1">
      <c r="G39" s="6"/>
      <c r="H39" s="2">
        <f t="shared" si="1"/>
        <v>5.7</v>
      </c>
      <c r="I39" s="2">
        <f t="shared" si="2"/>
        <v>501187.23362727347</v>
      </c>
      <c r="J39" s="2">
        <f t="shared" si="3"/>
        <v>3149052.2624728675</v>
      </c>
      <c r="K39" s="6"/>
      <c r="L39" s="2" t="str">
        <f t="shared" si="4"/>
        <v>0.0000221828505176749+31490.5224846876i</v>
      </c>
      <c r="M39" s="2">
        <f t="shared" si="5"/>
        <v>2.21828505176749E-5</v>
      </c>
      <c r="N39" s="2">
        <f t="shared" si="6"/>
        <v>31490.522484687601</v>
      </c>
      <c r="O39" s="6"/>
      <c r="P39" s="2" t="s">
        <v>24</v>
      </c>
      <c r="Q39" s="2">
        <f t="shared" si="7"/>
        <v>8</v>
      </c>
      <c r="R39" s="2" t="str">
        <f t="shared" si="8"/>
        <v>0.0000221804605672023-0.000140041916502364i</v>
      </c>
      <c r="S39" s="2" t="str">
        <f t="shared" si="9"/>
        <v>31490.5226247287i</v>
      </c>
      <c r="T39" s="2" t="s">
        <v>24</v>
      </c>
      <c r="U39" s="21">
        <f t="shared" si="10"/>
        <v>8</v>
      </c>
      <c r="V39" s="21" t="str">
        <f t="shared" si="11"/>
        <v>0.0000221804605672023-0.000140041916502364i</v>
      </c>
      <c r="W39" s="2" t="str">
        <f t="shared" si="12"/>
        <v>0.0000221828505176749-0.000140041139914128i</v>
      </c>
      <c r="X39" s="2" t="s">
        <v>24</v>
      </c>
      <c r="Y39" s="21" t="str">
        <f t="shared" si="13"/>
        <v>0.0000221828505176749-0.000140041139914128i</v>
      </c>
      <c r="Z39" s="21" t="str">
        <f t="shared" si="0"/>
        <v>31490.5226247287i</v>
      </c>
      <c r="AA39" s="2" t="str">
        <f t="shared" si="14"/>
        <v>0.0000221828505176749+31490.5224846876i</v>
      </c>
      <c r="AB39" s="2" t="s">
        <v>24</v>
      </c>
      <c r="AK39" s="2" t="s">
        <v>24</v>
      </c>
      <c r="AO39" s="2" t="s">
        <v>24</v>
      </c>
      <c r="AT39" s="2" t="s">
        <v>24</v>
      </c>
      <c r="AX39" s="2" t="s">
        <v>24</v>
      </c>
      <c r="BC39" s="2" t="s">
        <v>24</v>
      </c>
      <c r="BG39" s="2" t="s">
        <v>24</v>
      </c>
      <c r="BP39" s="2" t="s">
        <v>24</v>
      </c>
      <c r="BY39" s="2" t="s">
        <v>24</v>
      </c>
      <c r="CH39" s="2" t="s">
        <v>24</v>
      </c>
      <c r="CQ39" s="2" t="s">
        <v>24</v>
      </c>
    </row>
    <row r="40" spans="1:95" ht="1" customHeight="1">
      <c r="G40" s="6"/>
      <c r="H40" s="2">
        <f t="shared" si="1"/>
        <v>5.6</v>
      </c>
      <c r="I40" s="2">
        <f t="shared" si="2"/>
        <v>398107.17055349716</v>
      </c>
      <c r="J40" s="2">
        <f t="shared" si="3"/>
        <v>2501381.124704571</v>
      </c>
      <c r="K40" s="6"/>
      <c r="L40" s="2" t="str">
        <f t="shared" si="4"/>
        <v>0.0000272915452874381+25013.8110747577i</v>
      </c>
      <c r="M40" s="2">
        <f t="shared" si="5"/>
        <v>2.7291545287438101E-5</v>
      </c>
      <c r="N40" s="2">
        <f t="shared" si="6"/>
        <v>25013.811074757701</v>
      </c>
      <c r="O40" s="6"/>
      <c r="P40" s="2" t="s">
        <v>24</v>
      </c>
      <c r="Q40" s="2">
        <f t="shared" si="7"/>
        <v>8</v>
      </c>
      <c r="R40" s="2" t="str">
        <f t="shared" si="8"/>
        <v>0.0000272879279580646-0.000172289196477574i</v>
      </c>
      <c r="S40" s="2" t="str">
        <f t="shared" si="9"/>
        <v>25013.8112470457i</v>
      </c>
      <c r="T40" s="2" t="s">
        <v>24</v>
      </c>
      <c r="U40" s="21">
        <f t="shared" si="10"/>
        <v>8</v>
      </c>
      <c r="V40" s="21" t="str">
        <f t="shared" si="11"/>
        <v>0.0000272879279580646-0.000172289196477574i</v>
      </c>
      <c r="W40" s="2" t="str">
        <f t="shared" si="12"/>
        <v>0.0000272915452874381-0.000172288021049884i</v>
      </c>
      <c r="X40" s="2" t="s">
        <v>24</v>
      </c>
      <c r="Y40" s="21" t="str">
        <f t="shared" si="13"/>
        <v>0.0000272915452874381-0.000172288021049884i</v>
      </c>
      <c r="Z40" s="21" t="str">
        <f t="shared" si="0"/>
        <v>25013.8112470457i</v>
      </c>
      <c r="AA40" s="2" t="str">
        <f t="shared" si="14"/>
        <v>0.0000272915452874381+25013.8110747577i</v>
      </c>
      <c r="AB40" s="2" t="s">
        <v>24</v>
      </c>
      <c r="AK40" s="2" t="s">
        <v>24</v>
      </c>
      <c r="AO40" s="2" t="s">
        <v>24</v>
      </c>
      <c r="AT40" s="2" t="s">
        <v>24</v>
      </c>
      <c r="AX40" s="2" t="s">
        <v>24</v>
      </c>
      <c r="BC40" s="2" t="s">
        <v>24</v>
      </c>
      <c r="BG40" s="2" t="s">
        <v>24</v>
      </c>
      <c r="BP40" s="2" t="s">
        <v>24</v>
      </c>
      <c r="BY40" s="2" t="s">
        <v>24</v>
      </c>
      <c r="CH40" s="2" t="s">
        <v>24</v>
      </c>
      <c r="CQ40" s="2" t="s">
        <v>24</v>
      </c>
    </row>
    <row r="41" spans="1:95" ht="1" customHeight="1">
      <c r="G41" s="6"/>
      <c r="H41" s="2">
        <f t="shared" si="1"/>
        <v>5.5</v>
      </c>
      <c r="I41" s="2">
        <f t="shared" si="2"/>
        <v>316227.7660168382</v>
      </c>
      <c r="J41" s="2">
        <f t="shared" si="3"/>
        <v>1986917.6531592219</v>
      </c>
      <c r="K41" s="6"/>
      <c r="L41" s="2" t="str">
        <f t="shared" si="4"/>
        <v>0.0000335769606234239+19869.176319632i</v>
      </c>
      <c r="M41" s="2">
        <f t="shared" si="5"/>
        <v>3.3576960623423897E-5</v>
      </c>
      <c r="N41" s="2">
        <f t="shared" si="6"/>
        <v>19869.176319631999</v>
      </c>
      <c r="O41" s="6"/>
      <c r="P41" s="2" t="s">
        <v>24</v>
      </c>
      <c r="Q41" s="2">
        <f t="shared" si="7"/>
        <v>8</v>
      </c>
      <c r="R41" s="2" t="str">
        <f t="shared" si="8"/>
        <v>0.000033571485586985-0.000211962017974718i</v>
      </c>
      <c r="S41" s="2" t="str">
        <f t="shared" si="9"/>
        <v>19869.1765315922i</v>
      </c>
      <c r="T41" s="2" t="s">
        <v>24</v>
      </c>
      <c r="U41" s="21">
        <f t="shared" si="10"/>
        <v>8</v>
      </c>
      <c r="V41" s="21" t="str">
        <f t="shared" si="11"/>
        <v>0.000033571485586985-0.000211962017974718i</v>
      </c>
      <c r="W41" s="2" t="str">
        <f t="shared" si="12"/>
        <v>0.0000335769606234239-0.000211960238867163i</v>
      </c>
      <c r="X41" s="2" t="s">
        <v>24</v>
      </c>
      <c r="Y41" s="21" t="str">
        <f t="shared" si="13"/>
        <v>0.0000335769606234239-0.000211960238867163i</v>
      </c>
      <c r="Z41" s="21" t="str">
        <f t="shared" si="0"/>
        <v>19869.1765315922i</v>
      </c>
      <c r="AA41" s="2" t="str">
        <f t="shared" si="14"/>
        <v>0.0000335769606234239+19869.176319632i</v>
      </c>
      <c r="AB41" s="2" t="s">
        <v>24</v>
      </c>
      <c r="AK41" s="2" t="s">
        <v>24</v>
      </c>
      <c r="AO41" s="2" t="s">
        <v>24</v>
      </c>
      <c r="AT41" s="2" t="s">
        <v>24</v>
      </c>
      <c r="AX41" s="2" t="s">
        <v>24</v>
      </c>
      <c r="BC41" s="2" t="s">
        <v>24</v>
      </c>
      <c r="BG41" s="2" t="s">
        <v>24</v>
      </c>
      <c r="BP41" s="2" t="s">
        <v>24</v>
      </c>
      <c r="BY41" s="2" t="s">
        <v>24</v>
      </c>
      <c r="CH41" s="2" t="s">
        <v>24</v>
      </c>
      <c r="CQ41" s="2" t="s">
        <v>24</v>
      </c>
    </row>
    <row r="42" spans="1:95" ht="1" customHeight="1">
      <c r="G42" s="6"/>
      <c r="H42" s="2">
        <f t="shared" si="1"/>
        <v>5.4</v>
      </c>
      <c r="I42" s="2">
        <f t="shared" si="2"/>
        <v>251188.64315095844</v>
      </c>
      <c r="J42" s="2">
        <f t="shared" si="3"/>
        <v>1578264.7919764782</v>
      </c>
      <c r="K42" s="6"/>
      <c r="L42" s="2" t="str">
        <f t="shared" si="4"/>
        <v>0.0000413102370859953+15782.6476589972i</v>
      </c>
      <c r="M42" s="2">
        <f t="shared" si="5"/>
        <v>4.1310237085995302E-5</v>
      </c>
      <c r="N42" s="2">
        <f t="shared" si="6"/>
        <v>15782.647658997201</v>
      </c>
      <c r="O42" s="6"/>
      <c r="P42" s="2" t="s">
        <v>24</v>
      </c>
      <c r="Q42" s="2">
        <f t="shared" si="7"/>
        <v>8</v>
      </c>
      <c r="R42" s="2" t="str">
        <f t="shared" si="8"/>
        <v>0.0000413019503074455-0.000260770251312667i</v>
      </c>
      <c r="S42" s="2" t="str">
        <f t="shared" si="9"/>
        <v>15782.6479197648i</v>
      </c>
      <c r="T42" s="2" t="s">
        <v>24</v>
      </c>
      <c r="U42" s="21">
        <f t="shared" si="10"/>
        <v>8</v>
      </c>
      <c r="V42" s="21" t="str">
        <f t="shared" si="11"/>
        <v>0.0000413019503074455-0.000260770251312667i</v>
      </c>
      <c r="W42" s="2" t="str">
        <f t="shared" si="12"/>
        <v>0.0000413102370859953-0.000260767558476461i</v>
      </c>
      <c r="X42" s="2" t="s">
        <v>24</v>
      </c>
      <c r="Y42" s="21" t="str">
        <f t="shared" si="13"/>
        <v>0.0000413102370859953-0.000260767558476461i</v>
      </c>
      <c r="Z42" s="21" t="str">
        <f t="shared" si="0"/>
        <v>15782.6479197648i</v>
      </c>
      <c r="AA42" s="2" t="str">
        <f t="shared" si="14"/>
        <v>0.0000413102370859953+15782.6476589972i</v>
      </c>
      <c r="AB42" s="2" t="s">
        <v>24</v>
      </c>
      <c r="AK42" s="2" t="s">
        <v>24</v>
      </c>
      <c r="AO42" s="2" t="s">
        <v>24</v>
      </c>
      <c r="AT42" s="2" t="s">
        <v>24</v>
      </c>
      <c r="AX42" s="2" t="s">
        <v>24</v>
      </c>
      <c r="BC42" s="2" t="s">
        <v>24</v>
      </c>
      <c r="BG42" s="2" t="s">
        <v>24</v>
      </c>
      <c r="BP42" s="2" t="s">
        <v>24</v>
      </c>
      <c r="BY42" s="2" t="s">
        <v>24</v>
      </c>
      <c r="CH42" s="2" t="s">
        <v>24</v>
      </c>
      <c r="CQ42" s="2" t="s">
        <v>24</v>
      </c>
    </row>
    <row r="43" spans="1:95" ht="1" customHeight="1">
      <c r="G43" s="6"/>
      <c r="H43" s="2">
        <f t="shared" si="1"/>
        <v>5.3</v>
      </c>
      <c r="I43" s="2">
        <f t="shared" si="2"/>
        <v>199526.23149688813</v>
      </c>
      <c r="J43" s="2">
        <f t="shared" si="3"/>
        <v>1253660.2861381602</v>
      </c>
      <c r="K43" s="6"/>
      <c r="L43" s="2" t="str">
        <f t="shared" si="4"/>
        <v>0.0000508250421382761+12536.6025405682i</v>
      </c>
      <c r="M43" s="2">
        <f t="shared" si="5"/>
        <v>5.0825042138276099E-5</v>
      </c>
      <c r="N43" s="2">
        <f t="shared" si="6"/>
        <v>12536.602540568199</v>
      </c>
      <c r="O43" s="6"/>
      <c r="P43" s="2" t="s">
        <v>24</v>
      </c>
      <c r="Q43" s="2">
        <f t="shared" si="7"/>
        <v>8</v>
      </c>
      <c r="R43" s="2" t="str">
        <f t="shared" si="8"/>
        <v>0.0000508124996368951-0.000320817496546872i</v>
      </c>
      <c r="S43" s="2" t="str">
        <f t="shared" si="9"/>
        <v>12536.6028613816i</v>
      </c>
      <c r="T43" s="2" t="s">
        <v>24</v>
      </c>
      <c r="U43" s="21">
        <f t="shared" si="10"/>
        <v>8</v>
      </c>
      <c r="V43" s="21" t="str">
        <f t="shared" si="11"/>
        <v>0.0000508124996368951-0.000320817496546872i</v>
      </c>
      <c r="W43" s="2" t="str">
        <f t="shared" si="12"/>
        <v>0.0000508250421382761-0.000320813420685047i</v>
      </c>
      <c r="X43" s="2" t="s">
        <v>24</v>
      </c>
      <c r="Y43" s="21" t="str">
        <f t="shared" si="13"/>
        <v>0.0000508250421382761-0.000320813420685047i</v>
      </c>
      <c r="Z43" s="21" t="str">
        <f t="shared" si="0"/>
        <v>12536.6028613816i</v>
      </c>
      <c r="AA43" s="2" t="str">
        <f t="shared" si="14"/>
        <v>0.0000508250421382761+12536.6025405682i</v>
      </c>
      <c r="AB43" s="2" t="s">
        <v>24</v>
      </c>
      <c r="AK43" s="2" t="s">
        <v>24</v>
      </c>
      <c r="AO43" s="2" t="s">
        <v>24</v>
      </c>
      <c r="AT43" s="2" t="s">
        <v>24</v>
      </c>
      <c r="AX43" s="2" t="s">
        <v>24</v>
      </c>
      <c r="BC43" s="2" t="s">
        <v>24</v>
      </c>
      <c r="BG43" s="2" t="s">
        <v>24</v>
      </c>
      <c r="BP43" s="2" t="s">
        <v>24</v>
      </c>
      <c r="BY43" s="2" t="s">
        <v>24</v>
      </c>
      <c r="CH43" s="2" t="s">
        <v>24</v>
      </c>
      <c r="CQ43" s="2" t="s">
        <v>24</v>
      </c>
    </row>
    <row r="44" spans="1:95" ht="1" customHeight="1">
      <c r="G44" s="6"/>
      <c r="H44" s="2">
        <f t="shared" si="1"/>
        <v>5.2</v>
      </c>
      <c r="I44" s="2">
        <f t="shared" si="2"/>
        <v>158489.31924611164</v>
      </c>
      <c r="J44" s="2">
        <f t="shared" si="3"/>
        <v>995817.76203206345</v>
      </c>
      <c r="K44" s="6"/>
      <c r="L44" s="2" t="str">
        <f t="shared" si="4"/>
        <v>0.0000625320152294966+9958.17722563506i</v>
      </c>
      <c r="M44" s="2">
        <f t="shared" si="5"/>
        <v>6.2532015229496595E-5</v>
      </c>
      <c r="N44" s="2">
        <f t="shared" si="6"/>
        <v>9958.1772256350596</v>
      </c>
      <c r="O44" s="6"/>
      <c r="P44" s="2" t="s">
        <v>24</v>
      </c>
      <c r="Q44" s="2">
        <f t="shared" si="7"/>
        <v>8</v>
      </c>
      <c r="R44" s="2" t="str">
        <f t="shared" si="8"/>
        <v>0.0000625130314701875-0.000394691747131825i</v>
      </c>
      <c r="S44" s="2" t="str">
        <f t="shared" si="9"/>
        <v>9958.17762032064i</v>
      </c>
      <c r="T44" s="2" t="s">
        <v>24</v>
      </c>
      <c r="U44" s="21">
        <f t="shared" si="10"/>
        <v>8</v>
      </c>
      <c r="V44" s="21" t="str">
        <f t="shared" si="11"/>
        <v>0.0000625130314701875-0.000394691747131825i</v>
      </c>
      <c r="W44" s="2" t="str">
        <f t="shared" si="12"/>
        <v>0.0000625320152294966-0.000394685577899038i</v>
      </c>
      <c r="X44" s="2" t="s">
        <v>24</v>
      </c>
      <c r="Y44" s="21" t="str">
        <f t="shared" si="13"/>
        <v>0.0000625320152294966-0.000394685577899038i</v>
      </c>
      <c r="Z44" s="21" t="str">
        <f t="shared" si="0"/>
        <v>9958.17762032064i</v>
      </c>
      <c r="AA44" s="2" t="str">
        <f t="shared" si="14"/>
        <v>0.0000625320152294966+9958.17722563506i</v>
      </c>
      <c r="AB44" s="2" t="s">
        <v>24</v>
      </c>
      <c r="AK44" s="2" t="s">
        <v>24</v>
      </c>
      <c r="AO44" s="2" t="s">
        <v>24</v>
      </c>
      <c r="AT44" s="2" t="s">
        <v>24</v>
      </c>
      <c r="AX44" s="2" t="s">
        <v>24</v>
      </c>
      <c r="BC44" s="2" t="s">
        <v>24</v>
      </c>
      <c r="BG44" s="2" t="s">
        <v>24</v>
      </c>
      <c r="BP44" s="2" t="s">
        <v>24</v>
      </c>
      <c r="BY44" s="2" t="s">
        <v>24</v>
      </c>
      <c r="CH44" s="2" t="s">
        <v>24</v>
      </c>
      <c r="CQ44" s="2" t="s">
        <v>24</v>
      </c>
    </row>
    <row r="45" spans="1:95" ht="1" customHeight="1">
      <c r="G45" s="6"/>
      <c r="H45" s="2">
        <f t="shared" si="1"/>
        <v>5.0999999999999996</v>
      </c>
      <c r="I45" s="2">
        <f t="shared" si="2"/>
        <v>125892.54117941685</v>
      </c>
      <c r="J45" s="2">
        <f t="shared" si="3"/>
        <v>791006.16502201289</v>
      </c>
      <c r="K45" s="6"/>
      <c r="L45" s="2" t="str">
        <f t="shared" si="4"/>
        <v>0.0000769365633112248+7910.06116465254i</v>
      </c>
      <c r="M45" s="2">
        <f t="shared" si="5"/>
        <v>7.6936563311224797E-5</v>
      </c>
      <c r="N45" s="2">
        <f t="shared" si="6"/>
        <v>7910.0611646525404</v>
      </c>
      <c r="O45" s="6"/>
      <c r="P45" s="2" t="s">
        <v>24</v>
      </c>
      <c r="Q45" s="2">
        <f t="shared" si="7"/>
        <v>8</v>
      </c>
      <c r="R45" s="2" t="str">
        <f t="shared" si="8"/>
        <v>0.0000769078303865832-0.000485576930593661i</v>
      </c>
      <c r="S45" s="2" t="str">
        <f t="shared" si="9"/>
        <v>7910.06165022013i</v>
      </c>
      <c r="T45" s="2" t="s">
        <v>24</v>
      </c>
      <c r="U45" s="21">
        <f t="shared" si="10"/>
        <v>8</v>
      </c>
      <c r="V45" s="21" t="str">
        <f t="shared" si="11"/>
        <v>0.0000769078303865832-0.000485576930593661i</v>
      </c>
      <c r="W45" s="2" t="str">
        <f t="shared" si="12"/>
        <v>0.0000769365633112248-0.00048556759277237i</v>
      </c>
      <c r="X45" s="2" t="s">
        <v>24</v>
      </c>
      <c r="Y45" s="21" t="str">
        <f t="shared" si="13"/>
        <v>0.0000769365633112248-0.00048556759277237i</v>
      </c>
      <c r="Z45" s="21" t="str">
        <f t="shared" si="0"/>
        <v>7910.06165022013i</v>
      </c>
      <c r="AA45" s="2" t="str">
        <f t="shared" si="14"/>
        <v>0.0000769365633112248+7910.06116465254i</v>
      </c>
      <c r="AB45" s="2" t="s">
        <v>24</v>
      </c>
      <c r="AK45" s="2" t="s">
        <v>24</v>
      </c>
      <c r="AO45" s="2" t="s">
        <v>24</v>
      </c>
      <c r="AT45" s="2" t="s">
        <v>24</v>
      </c>
      <c r="AX45" s="2" t="s">
        <v>24</v>
      </c>
      <c r="BC45" s="2" t="s">
        <v>24</v>
      </c>
      <c r="BG45" s="2" t="s">
        <v>24</v>
      </c>
      <c r="BP45" s="2" t="s">
        <v>24</v>
      </c>
      <c r="BY45" s="2" t="s">
        <v>24</v>
      </c>
      <c r="CH45" s="2" t="s">
        <v>24</v>
      </c>
      <c r="CQ45" s="2" t="s">
        <v>24</v>
      </c>
    </row>
    <row r="46" spans="1:95" ht="1" customHeight="1">
      <c r="G46" s="6"/>
      <c r="H46" s="2">
        <f t="shared" si="1"/>
        <v>5</v>
      </c>
      <c r="I46" s="2">
        <f t="shared" si="2"/>
        <v>100000</v>
      </c>
      <c r="J46" s="2">
        <f t="shared" si="3"/>
        <v>628318.53071795858</v>
      </c>
      <c r="K46" s="6"/>
      <c r="L46" s="2" t="str">
        <f t="shared" si="4"/>
        <v>0.0000946607907029927+6283.18470980359i</v>
      </c>
      <c r="M46" s="2">
        <f t="shared" si="5"/>
        <v>9.4660790702992697E-5</v>
      </c>
      <c r="N46" s="2">
        <f t="shared" si="6"/>
        <v>6283.1847098035896</v>
      </c>
      <c r="O46" s="6"/>
      <c r="P46" s="2" t="s">
        <v>24</v>
      </c>
      <c r="Q46" s="2">
        <f t="shared" si="7"/>
        <v>8</v>
      </c>
      <c r="R46" s="2" t="str">
        <f t="shared" si="8"/>
        <v>0.0000946173019555488-0.000597390133536312i</v>
      </c>
      <c r="S46" s="2" t="str">
        <f t="shared" si="9"/>
        <v>6283.18530717959i</v>
      </c>
      <c r="T46" s="2" t="s">
        <v>24</v>
      </c>
      <c r="U46" s="21">
        <f t="shared" si="10"/>
        <v>8</v>
      </c>
      <c r="V46" s="21" t="str">
        <f t="shared" si="11"/>
        <v>0.0000946173019555488-0.000597390133536312i</v>
      </c>
      <c r="W46" s="2" t="str">
        <f t="shared" si="12"/>
        <v>0.0000946607907029927-0.000597375999595345i</v>
      </c>
      <c r="X46" s="2" t="s">
        <v>24</v>
      </c>
      <c r="Y46" s="21" t="str">
        <f t="shared" si="13"/>
        <v>0.0000946607907029927-0.000597375999595345i</v>
      </c>
      <c r="Z46" s="21" t="str">
        <f t="shared" si="0"/>
        <v>6283.18530717959i</v>
      </c>
      <c r="AA46" s="2" t="str">
        <f t="shared" si="14"/>
        <v>0.0000946607907029927+6283.18470980359i</v>
      </c>
      <c r="AB46" s="2" t="s">
        <v>24</v>
      </c>
      <c r="AK46" s="2" t="s">
        <v>24</v>
      </c>
      <c r="AO46" s="2" t="s">
        <v>24</v>
      </c>
      <c r="AT46" s="2" t="s">
        <v>24</v>
      </c>
      <c r="AX46" s="2" t="s">
        <v>24</v>
      </c>
      <c r="BC46" s="2" t="s">
        <v>24</v>
      </c>
      <c r="BG46" s="2" t="s">
        <v>24</v>
      </c>
      <c r="BP46" s="2" t="s">
        <v>24</v>
      </c>
      <c r="BY46" s="2" t="s">
        <v>24</v>
      </c>
      <c r="CH46" s="2" t="s">
        <v>24</v>
      </c>
      <c r="CQ46" s="2" t="s">
        <v>24</v>
      </c>
    </row>
    <row r="47" spans="1:95" ht="1" customHeight="1">
      <c r="G47" s="6"/>
      <c r="H47" s="2">
        <f t="shared" si="1"/>
        <v>4.9000000000000004</v>
      </c>
      <c r="I47" s="2">
        <f t="shared" si="2"/>
        <v>79432.823472428237</v>
      </c>
      <c r="J47" s="2">
        <f t="shared" si="3"/>
        <v>499091.14934975083</v>
      </c>
      <c r="K47" s="6"/>
      <c r="L47" s="2" t="str">
        <f t="shared" si="4"/>
        <v>0.000116470534110111+4990.91075856848i</v>
      </c>
      <c r="M47" s="2">
        <f t="shared" si="5"/>
        <v>1.16470534110111E-4</v>
      </c>
      <c r="N47" s="2">
        <f t="shared" si="6"/>
        <v>4990.9107585684797</v>
      </c>
      <c r="O47" s="6"/>
      <c r="P47" s="2" t="s">
        <v>24</v>
      </c>
      <c r="Q47" s="2">
        <f t="shared" si="7"/>
        <v>8</v>
      </c>
      <c r="R47" s="2" t="str">
        <f t="shared" si="8"/>
        <v>0.000116404711774437-0.000734950425281162i</v>
      </c>
      <c r="S47" s="2" t="str">
        <f t="shared" si="9"/>
        <v>4990.91149349751i</v>
      </c>
      <c r="T47" s="2" t="s">
        <v>24</v>
      </c>
      <c r="U47" s="21">
        <f t="shared" si="10"/>
        <v>8</v>
      </c>
      <c r="V47" s="21" t="str">
        <f t="shared" si="11"/>
        <v>0.000116404711774437-0.000734950425281162i</v>
      </c>
      <c r="W47" s="2" t="str">
        <f t="shared" si="12"/>
        <v>0.000116470534110111-0.000734929031622328i</v>
      </c>
      <c r="X47" s="2" t="s">
        <v>24</v>
      </c>
      <c r="Y47" s="21" t="str">
        <f t="shared" si="13"/>
        <v>0.000116470534110111-0.000734929031622328i</v>
      </c>
      <c r="Z47" s="21" t="str">
        <f t="shared" si="0"/>
        <v>4990.91149349751i</v>
      </c>
      <c r="AA47" s="2" t="str">
        <f t="shared" si="14"/>
        <v>0.000116470534110111+4990.91075856848i</v>
      </c>
      <c r="AB47" s="2" t="s">
        <v>24</v>
      </c>
      <c r="AK47" s="2" t="s">
        <v>24</v>
      </c>
      <c r="AO47" s="2" t="s">
        <v>24</v>
      </c>
      <c r="AT47" s="2" t="s">
        <v>24</v>
      </c>
      <c r="AX47" s="2" t="s">
        <v>24</v>
      </c>
      <c r="BC47" s="2" t="s">
        <v>24</v>
      </c>
      <c r="BG47" s="2" t="s">
        <v>24</v>
      </c>
      <c r="BP47" s="2" t="s">
        <v>24</v>
      </c>
      <c r="BY47" s="2" t="s">
        <v>24</v>
      </c>
      <c r="CH47" s="2" t="s">
        <v>24</v>
      </c>
      <c r="CQ47" s="2" t="s">
        <v>24</v>
      </c>
    </row>
    <row r="48" spans="1:95" ht="1" customHeight="1">
      <c r="G48" s="6"/>
      <c r="H48" s="2">
        <f t="shared" si="1"/>
        <v>4.8</v>
      </c>
      <c r="I48" s="2">
        <f t="shared" si="2"/>
        <v>63095.734448019342</v>
      </c>
      <c r="J48" s="2">
        <f t="shared" si="3"/>
        <v>396442.19162950001</v>
      </c>
      <c r="K48" s="6"/>
      <c r="L48" s="2" t="str">
        <f t="shared" si="4"/>
        <v>0.000143308706789058+3964.42101214083i</v>
      </c>
      <c r="M48" s="2">
        <f t="shared" si="5"/>
        <v>1.43308706789058E-4</v>
      </c>
      <c r="N48" s="2">
        <f t="shared" si="6"/>
        <v>3964.42101214083</v>
      </c>
      <c r="O48" s="6"/>
      <c r="P48" s="2" t="s">
        <v>24</v>
      </c>
      <c r="Q48" s="2">
        <f t="shared" si="7"/>
        <v>8</v>
      </c>
      <c r="R48" s="2" t="str">
        <f t="shared" si="8"/>
        <v>0.000143209081671506-0.000904186556318694i</v>
      </c>
      <c r="S48" s="2" t="str">
        <f t="shared" si="9"/>
        <v>3964.421916295i</v>
      </c>
      <c r="T48" s="2" t="s">
        <v>24</v>
      </c>
      <c r="U48" s="21">
        <f t="shared" si="10"/>
        <v>8</v>
      </c>
      <c r="V48" s="21" t="str">
        <f t="shared" si="11"/>
        <v>0.000143209081671506-0.000904186556318694i</v>
      </c>
      <c r="W48" s="2" t="str">
        <f t="shared" si="12"/>
        <v>0.000143308706789058-0.00090415417370682i</v>
      </c>
      <c r="X48" s="2" t="s">
        <v>24</v>
      </c>
      <c r="Y48" s="21" t="str">
        <f t="shared" si="13"/>
        <v>0.000143308706789058-0.00090415417370682i</v>
      </c>
      <c r="Z48" s="21" t="str">
        <f t="shared" si="0"/>
        <v>3964.421916295i</v>
      </c>
      <c r="AA48" s="2" t="str">
        <f t="shared" si="14"/>
        <v>0.000143308706789058+3964.42101214083i</v>
      </c>
      <c r="AB48" s="2" t="s">
        <v>24</v>
      </c>
      <c r="AK48" s="2" t="s">
        <v>24</v>
      </c>
      <c r="AO48" s="2" t="s">
        <v>24</v>
      </c>
      <c r="AT48" s="2" t="s">
        <v>24</v>
      </c>
      <c r="AX48" s="2" t="s">
        <v>24</v>
      </c>
      <c r="BC48" s="2" t="s">
        <v>24</v>
      </c>
      <c r="BG48" s="2" t="s">
        <v>24</v>
      </c>
      <c r="BP48" s="2" t="s">
        <v>24</v>
      </c>
      <c r="BY48" s="2" t="s">
        <v>24</v>
      </c>
      <c r="CH48" s="2" t="s">
        <v>24</v>
      </c>
      <c r="CQ48" s="2" t="s">
        <v>24</v>
      </c>
    </row>
    <row r="49" spans="7:95" ht="1" customHeight="1">
      <c r="G49" s="6"/>
      <c r="H49" s="2">
        <f t="shared" si="1"/>
        <v>4.7</v>
      </c>
      <c r="I49" s="2">
        <f t="shared" si="2"/>
        <v>50118.723362727294</v>
      </c>
      <c r="J49" s="2">
        <f t="shared" si="3"/>
        <v>314905.22624728642</v>
      </c>
      <c r="K49" s="6"/>
      <c r="L49" s="2" t="str">
        <f t="shared" si="4"/>
        <v>0.000176336447696831+3149.05115012939i</v>
      </c>
      <c r="M49" s="2">
        <f t="shared" si="5"/>
        <v>1.76336447696831E-4</v>
      </c>
      <c r="N49" s="2">
        <f t="shared" si="6"/>
        <v>3149.05115012939</v>
      </c>
      <c r="O49" s="6"/>
      <c r="P49" s="2" t="s">
        <v>24</v>
      </c>
      <c r="Q49" s="2">
        <f t="shared" si="7"/>
        <v>8</v>
      </c>
      <c r="R49" s="2" t="str">
        <f t="shared" si="8"/>
        <v>0.000176185660877174-0.00111239248322728i</v>
      </c>
      <c r="S49" s="2" t="str">
        <f t="shared" si="9"/>
        <v>3149.05226247286i</v>
      </c>
      <c r="T49" s="2" t="s">
        <v>24</v>
      </c>
      <c r="U49" s="21">
        <f t="shared" si="10"/>
        <v>8</v>
      </c>
      <c r="V49" s="21" t="str">
        <f t="shared" si="11"/>
        <v>0.000176185660877174-0.00111239248322728i</v>
      </c>
      <c r="W49" s="2" t="str">
        <f t="shared" si="12"/>
        <v>0.000176336447696831-0.00111234346643882i</v>
      </c>
      <c r="X49" s="2" t="s">
        <v>24</v>
      </c>
      <c r="Y49" s="21" t="str">
        <f t="shared" si="13"/>
        <v>0.000176336447696831-0.00111234346643882i</v>
      </c>
      <c r="Z49" s="21" t="str">
        <f t="shared" si="0"/>
        <v>3149.05226247286i</v>
      </c>
      <c r="AA49" s="2" t="str">
        <f t="shared" si="14"/>
        <v>0.000176336447696831+3149.05115012939i</v>
      </c>
      <c r="AB49" s="2" t="s">
        <v>24</v>
      </c>
      <c r="AK49" s="2" t="s">
        <v>24</v>
      </c>
      <c r="AO49" s="2" t="s">
        <v>24</v>
      </c>
      <c r="AT49" s="2" t="s">
        <v>24</v>
      </c>
      <c r="AX49" s="2" t="s">
        <v>24</v>
      </c>
      <c r="BC49" s="2" t="s">
        <v>24</v>
      </c>
      <c r="BG49" s="2" t="s">
        <v>24</v>
      </c>
      <c r="BP49" s="2" t="s">
        <v>24</v>
      </c>
      <c r="BY49" s="2" t="s">
        <v>24</v>
      </c>
      <c r="CH49" s="2" t="s">
        <v>24</v>
      </c>
      <c r="CQ49" s="2" t="s">
        <v>24</v>
      </c>
    </row>
    <row r="50" spans="7:95" ht="1" customHeight="1">
      <c r="G50" s="6"/>
      <c r="H50" s="2">
        <f t="shared" si="1"/>
        <v>4.5999999999999996</v>
      </c>
      <c r="I50" s="2">
        <f t="shared" si="2"/>
        <v>39810.717055349742</v>
      </c>
      <c r="J50" s="2">
        <f t="shared" si="3"/>
        <v>250138.11247045727</v>
      </c>
      <c r="K50" s="6"/>
      <c r="L50" s="2" t="str">
        <f t="shared" si="4"/>
        <v>0.000216983937995197+2501.37975623703i</v>
      </c>
      <c r="M50" s="2">
        <f t="shared" si="5"/>
        <v>2.16983937995197E-4</v>
      </c>
      <c r="N50" s="2">
        <f t="shared" si="6"/>
        <v>2501.3797562370301</v>
      </c>
      <c r="O50" s="6"/>
      <c r="P50" s="2" t="s">
        <v>24</v>
      </c>
      <c r="Q50" s="2">
        <f t="shared" si="7"/>
        <v>8</v>
      </c>
      <c r="R50" s="2" t="str">
        <f t="shared" si="8"/>
        <v>0.000216755716442128-0.00136854173300096i</v>
      </c>
      <c r="S50" s="2" t="str">
        <f t="shared" si="9"/>
        <v>2501.38112470457i</v>
      </c>
      <c r="T50" s="2" t="s">
        <v>24</v>
      </c>
      <c r="U50" s="21">
        <f t="shared" si="10"/>
        <v>8</v>
      </c>
      <c r="V50" s="21" t="str">
        <f t="shared" si="11"/>
        <v>0.000216755716442128-0.00136854173300096i</v>
      </c>
      <c r="W50" s="2" t="str">
        <f t="shared" si="12"/>
        <v>0.000216983937995197-0.00136846753615899i</v>
      </c>
      <c r="X50" s="2" t="s">
        <v>24</v>
      </c>
      <c r="Y50" s="21" t="str">
        <f t="shared" si="13"/>
        <v>0.000216983937995197-0.00136846753615899i</v>
      </c>
      <c r="Z50" s="21" t="str">
        <f t="shared" si="0"/>
        <v>2501.38112470457i</v>
      </c>
      <c r="AA50" s="2" t="str">
        <f t="shared" si="14"/>
        <v>0.000216983937995197+2501.37975623703i</v>
      </c>
      <c r="AB50" s="2" t="s">
        <v>24</v>
      </c>
      <c r="AK50" s="2" t="s">
        <v>24</v>
      </c>
      <c r="AO50" s="2" t="s">
        <v>24</v>
      </c>
      <c r="AT50" s="2" t="s">
        <v>24</v>
      </c>
      <c r="AX50" s="2" t="s">
        <v>24</v>
      </c>
      <c r="BC50" s="2" t="s">
        <v>24</v>
      </c>
      <c r="BG50" s="2" t="s">
        <v>24</v>
      </c>
      <c r="BP50" s="2" t="s">
        <v>24</v>
      </c>
      <c r="BY50" s="2" t="s">
        <v>24</v>
      </c>
      <c r="CH50" s="2" t="s">
        <v>24</v>
      </c>
      <c r="CQ50" s="2" t="s">
        <v>24</v>
      </c>
    </row>
    <row r="51" spans="7:95" ht="1" customHeight="1">
      <c r="G51" s="6"/>
      <c r="H51" s="2">
        <f t="shared" si="1"/>
        <v>4.5</v>
      </c>
      <c r="I51" s="2">
        <f t="shared" si="2"/>
        <v>31622.77660168384</v>
      </c>
      <c r="J51" s="2">
        <f t="shared" si="3"/>
        <v>198691.7653159223</v>
      </c>
      <c r="K51" s="6"/>
      <c r="L51" s="2" t="str">
        <f t="shared" si="4"/>
        <v>0.000267013209551248+1986.91596959738i</v>
      </c>
      <c r="M51" s="2">
        <f t="shared" si="5"/>
        <v>2.6701320955124802E-4</v>
      </c>
      <c r="N51" s="2">
        <f t="shared" si="6"/>
        <v>1986.9159695973799</v>
      </c>
      <c r="O51" s="6"/>
      <c r="P51" s="2" t="s">
        <v>24</v>
      </c>
      <c r="Q51" s="2">
        <f t="shared" si="7"/>
        <v>8</v>
      </c>
      <c r="R51" s="2" t="str">
        <f t="shared" si="8"/>
        <v>0.000266667788833814-0.00168367415566454i</v>
      </c>
      <c r="S51" s="2" t="str">
        <f t="shared" si="9"/>
        <v>1986.91765315922i</v>
      </c>
      <c r="T51" s="2" t="s">
        <v>24</v>
      </c>
      <c r="U51" s="21">
        <f t="shared" si="10"/>
        <v>8</v>
      </c>
      <c r="V51" s="21" t="str">
        <f t="shared" si="11"/>
        <v>0.000266667788833814-0.00168367415566454i</v>
      </c>
      <c r="W51" s="2" t="str">
        <f t="shared" si="12"/>
        <v>0.000267013209551248-0.00168356184129532i</v>
      </c>
      <c r="X51" s="2" t="s">
        <v>24</v>
      </c>
      <c r="Y51" s="21" t="str">
        <f t="shared" si="13"/>
        <v>0.000267013209551248-0.00168356184129532i</v>
      </c>
      <c r="Z51" s="21" t="str">
        <f t="shared" si="0"/>
        <v>1986.91765315922i</v>
      </c>
      <c r="AA51" s="2" t="str">
        <f t="shared" si="14"/>
        <v>0.000267013209551248+1986.91596959738i</v>
      </c>
      <c r="AB51" s="2" t="s">
        <v>24</v>
      </c>
      <c r="AK51" s="2" t="s">
        <v>24</v>
      </c>
      <c r="AO51" s="2" t="s">
        <v>24</v>
      </c>
      <c r="AT51" s="2" t="s">
        <v>24</v>
      </c>
      <c r="AX51" s="2" t="s">
        <v>24</v>
      </c>
      <c r="BC51" s="2" t="s">
        <v>24</v>
      </c>
      <c r="BG51" s="2" t="s">
        <v>24</v>
      </c>
      <c r="BP51" s="2" t="s">
        <v>24</v>
      </c>
      <c r="BY51" s="2" t="s">
        <v>24</v>
      </c>
      <c r="CH51" s="2" t="s">
        <v>24</v>
      </c>
      <c r="CQ51" s="2" t="s">
        <v>24</v>
      </c>
    </row>
    <row r="52" spans="7:95" ht="1" customHeight="1">
      <c r="G52" s="6"/>
      <c r="H52" s="2">
        <f t="shared" si="1"/>
        <v>4.4000000000000004</v>
      </c>
      <c r="I52" s="2">
        <f t="shared" si="2"/>
        <v>25118.86431509586</v>
      </c>
      <c r="J52" s="2">
        <f t="shared" si="3"/>
        <v>157826.47919764792</v>
      </c>
      <c r="K52" s="6"/>
      <c r="L52" s="2" t="str">
        <f t="shared" si="4"/>
        <v>0.00032859585593916+1578.26272077476i</v>
      </c>
      <c r="M52" s="2">
        <f t="shared" si="5"/>
        <v>3.2859585593915998E-4</v>
      </c>
      <c r="N52" s="2">
        <f t="shared" si="6"/>
        <v>1578.2627207747601</v>
      </c>
      <c r="O52" s="6"/>
      <c r="P52" s="2" t="s">
        <v>24</v>
      </c>
      <c r="Q52" s="2">
        <f t="shared" si="7"/>
        <v>8</v>
      </c>
      <c r="R52" s="2" t="str">
        <f t="shared" si="8"/>
        <v>0.000328073052783831-0.00207137173393798i</v>
      </c>
      <c r="S52" s="2" t="str">
        <f t="shared" si="9"/>
        <v>1578.26479197648i</v>
      </c>
      <c r="T52" s="2" t="s">
        <v>24</v>
      </c>
      <c r="U52" s="21">
        <f t="shared" si="10"/>
        <v>8</v>
      </c>
      <c r="V52" s="21" t="str">
        <f t="shared" si="11"/>
        <v>0.000328073052783831-0.00207137173393798i</v>
      </c>
      <c r="W52" s="2" t="str">
        <f t="shared" si="12"/>
        <v>0.00032859585593916-0.00207120171523328i</v>
      </c>
      <c r="X52" s="2" t="s">
        <v>24</v>
      </c>
      <c r="Y52" s="21" t="str">
        <f t="shared" si="13"/>
        <v>0.00032859585593916-0.00207120171523328i</v>
      </c>
      <c r="Z52" s="21" t="str">
        <f t="shared" si="0"/>
        <v>1578.26479197648i</v>
      </c>
      <c r="AA52" s="2" t="str">
        <f t="shared" si="14"/>
        <v>0.00032859585593916+1578.26272077476i</v>
      </c>
      <c r="AB52" s="2" t="s">
        <v>24</v>
      </c>
      <c r="AK52" s="2" t="s">
        <v>24</v>
      </c>
      <c r="AO52" s="2" t="s">
        <v>24</v>
      </c>
      <c r="AT52" s="2" t="s">
        <v>24</v>
      </c>
      <c r="AX52" s="2" t="s">
        <v>24</v>
      </c>
      <c r="BC52" s="2" t="s">
        <v>24</v>
      </c>
      <c r="BG52" s="2" t="s">
        <v>24</v>
      </c>
      <c r="BP52" s="2" t="s">
        <v>24</v>
      </c>
      <c r="BY52" s="2" t="s">
        <v>24</v>
      </c>
      <c r="CH52" s="2" t="s">
        <v>24</v>
      </c>
      <c r="CQ52" s="2" t="s">
        <v>24</v>
      </c>
    </row>
    <row r="53" spans="7:95" ht="1" customHeight="1">
      <c r="G53" s="6"/>
      <c r="H53" s="2">
        <f t="shared" si="1"/>
        <v>4.3</v>
      </c>
      <c r="I53" s="2">
        <f t="shared" si="2"/>
        <v>19952.623149688792</v>
      </c>
      <c r="J53" s="2">
        <f t="shared" si="3"/>
        <v>125366.0286138159</v>
      </c>
      <c r="K53" s="6"/>
      <c r="L53" s="2" t="str">
        <f t="shared" si="4"/>
        <v>0.000404409303153475+1253.65773805158i</v>
      </c>
      <c r="M53" s="2">
        <f t="shared" si="5"/>
        <v>4.0440930315347498E-4</v>
      </c>
      <c r="N53" s="2">
        <f t="shared" si="6"/>
        <v>1253.6577380515801</v>
      </c>
      <c r="O53" s="6"/>
      <c r="P53" s="2" t="s">
        <v>24</v>
      </c>
      <c r="Q53" s="2">
        <f t="shared" si="7"/>
        <v>8</v>
      </c>
      <c r="R53" s="2" t="str">
        <f t="shared" si="8"/>
        <v>0.00040361803138503-0.00254834395700739i</v>
      </c>
      <c r="S53" s="2" t="str">
        <f t="shared" si="9"/>
        <v>1253.66028613816i</v>
      </c>
      <c r="T53" s="2" t="s">
        <v>24</v>
      </c>
      <c r="U53" s="21">
        <f t="shared" si="10"/>
        <v>8</v>
      </c>
      <c r="V53" s="21" t="str">
        <f t="shared" si="11"/>
        <v>0.00040361803138503-0.00254834395700739i</v>
      </c>
      <c r="W53" s="2" t="str">
        <f t="shared" si="12"/>
        <v>0.000404409303153475-0.00254808657854583i</v>
      </c>
      <c r="X53" s="2" t="s">
        <v>24</v>
      </c>
      <c r="Y53" s="21" t="str">
        <f t="shared" si="13"/>
        <v>0.000404409303153475-0.00254808657854583i</v>
      </c>
      <c r="Z53" s="21" t="str">
        <f t="shared" si="0"/>
        <v>1253.66028613816i</v>
      </c>
      <c r="AA53" s="2" t="str">
        <f t="shared" si="14"/>
        <v>0.000404409303153475+1253.65773805158i</v>
      </c>
      <c r="AB53" s="2" t="s">
        <v>24</v>
      </c>
      <c r="AK53" s="2" t="s">
        <v>24</v>
      </c>
      <c r="AO53" s="2" t="s">
        <v>24</v>
      </c>
      <c r="AT53" s="2" t="s">
        <v>24</v>
      </c>
      <c r="AX53" s="2" t="s">
        <v>24</v>
      </c>
      <c r="BC53" s="2" t="s">
        <v>24</v>
      </c>
      <c r="BG53" s="2" t="s">
        <v>24</v>
      </c>
      <c r="BP53" s="2" t="s">
        <v>24</v>
      </c>
      <c r="BY53" s="2" t="s">
        <v>24</v>
      </c>
      <c r="CH53" s="2" t="s">
        <v>24</v>
      </c>
      <c r="CQ53" s="2" t="s">
        <v>24</v>
      </c>
    </row>
    <row r="54" spans="7:95" ht="1" customHeight="1">
      <c r="G54" s="6"/>
      <c r="H54" s="2">
        <f t="shared" si="1"/>
        <v>4.2</v>
      </c>
      <c r="I54" s="2">
        <f t="shared" si="2"/>
        <v>15848.931924611146</v>
      </c>
      <c r="J54" s="2">
        <f t="shared" si="3"/>
        <v>99581.776203206231</v>
      </c>
      <c r="K54" s="6"/>
      <c r="L54" s="2" t="str">
        <f t="shared" si="4"/>
        <v>0.000497756255117532+995.814627273716i</v>
      </c>
      <c r="M54" s="2">
        <f t="shared" si="5"/>
        <v>4.9775625511753205E-4</v>
      </c>
      <c r="N54" s="2">
        <f t="shared" si="6"/>
        <v>995.81462727371604</v>
      </c>
      <c r="O54" s="6"/>
      <c r="P54" s="2" t="s">
        <v>24</v>
      </c>
      <c r="Q54" s="2">
        <f t="shared" si="7"/>
        <v>8</v>
      </c>
      <c r="R54" s="2" t="str">
        <f t="shared" si="8"/>
        <v>0.000496558659349775-0.00313514798759465i</v>
      </c>
      <c r="S54" s="2" t="str">
        <f t="shared" si="9"/>
        <v>995.817762032062i</v>
      </c>
      <c r="T54" s="2" t="s">
        <v>24</v>
      </c>
      <c r="U54" s="21">
        <f t="shared" si="10"/>
        <v>8</v>
      </c>
      <c r="V54" s="21" t="str">
        <f t="shared" si="11"/>
        <v>0.000496558659349775-0.00313514798759465i</v>
      </c>
      <c r="W54" s="2" t="str">
        <f t="shared" si="12"/>
        <v>0.000497756255117532-0.00313475834622923i</v>
      </c>
      <c r="X54" s="2" t="s">
        <v>24</v>
      </c>
      <c r="Y54" s="21" t="str">
        <f t="shared" si="13"/>
        <v>0.000497756255117532-0.00313475834622923i</v>
      </c>
      <c r="Z54" s="21" t="str">
        <f t="shared" si="0"/>
        <v>995.817762032062i</v>
      </c>
      <c r="AA54" s="2" t="str">
        <f t="shared" si="14"/>
        <v>0.000497756255117532+995.814627273716i</v>
      </c>
      <c r="AB54" s="2" t="s">
        <v>24</v>
      </c>
      <c r="AK54" s="2" t="s">
        <v>24</v>
      </c>
      <c r="AO54" s="2" t="s">
        <v>24</v>
      </c>
      <c r="AT54" s="2" t="s">
        <v>24</v>
      </c>
      <c r="AX54" s="2" t="s">
        <v>24</v>
      </c>
      <c r="BC54" s="2" t="s">
        <v>24</v>
      </c>
      <c r="BG54" s="2" t="s">
        <v>24</v>
      </c>
      <c r="BP54" s="2" t="s">
        <v>24</v>
      </c>
      <c r="BY54" s="2" t="s">
        <v>24</v>
      </c>
      <c r="CH54" s="2" t="s">
        <v>24</v>
      </c>
      <c r="CQ54" s="2" t="s">
        <v>24</v>
      </c>
    </row>
    <row r="55" spans="7:95" ht="1" customHeight="1">
      <c r="G55" s="6"/>
      <c r="H55" s="2">
        <f t="shared" si="1"/>
        <v>4.0999999999999996</v>
      </c>
      <c r="I55" s="2">
        <f t="shared" si="2"/>
        <v>12589.254117941671</v>
      </c>
      <c r="J55" s="2">
        <f t="shared" si="3"/>
        <v>79100.616502201214</v>
      </c>
      <c r="K55" s="6"/>
      <c r="L55" s="2" t="str">
        <f t="shared" si="4"/>
        <v>0.000612713166824432+791.002308537252i</v>
      </c>
      <c r="M55" s="2">
        <f t="shared" si="5"/>
        <v>6.1271316682443195E-4</v>
      </c>
      <c r="N55" s="2">
        <f t="shared" si="6"/>
        <v>791.00230853725202</v>
      </c>
      <c r="O55" s="6"/>
      <c r="P55" s="2" t="s">
        <v>24</v>
      </c>
      <c r="Q55" s="2">
        <f t="shared" si="7"/>
        <v>8</v>
      </c>
      <c r="R55" s="2" t="str">
        <f t="shared" si="8"/>
        <v>0.000610900611474493-0.00385707466101299i</v>
      </c>
      <c r="S55" s="2" t="str">
        <f t="shared" si="9"/>
        <v>791.006165022012i</v>
      </c>
      <c r="T55" s="2" t="s">
        <v>24</v>
      </c>
      <c r="U55" s="21">
        <f t="shared" si="10"/>
        <v>8</v>
      </c>
      <c r="V55" s="21" t="str">
        <f t="shared" si="11"/>
        <v>0.000610900611474493-0.00385707466101299i</v>
      </c>
      <c r="W55" s="2" t="str">
        <f t="shared" si="12"/>
        <v>0.000612713166824432-0.00385648475984696i</v>
      </c>
      <c r="X55" s="2" t="s">
        <v>24</v>
      </c>
      <c r="Y55" s="21" t="str">
        <f t="shared" si="13"/>
        <v>0.000612713166824432-0.00385648475984696i</v>
      </c>
      <c r="Z55" s="21" t="str">
        <f t="shared" si="0"/>
        <v>791.006165022012i</v>
      </c>
      <c r="AA55" s="2" t="str">
        <f t="shared" si="14"/>
        <v>0.000612713166824432+791.002308537252i</v>
      </c>
      <c r="AB55" s="2" t="s">
        <v>24</v>
      </c>
      <c r="AK55" s="2" t="s">
        <v>24</v>
      </c>
      <c r="AO55" s="2" t="s">
        <v>24</v>
      </c>
      <c r="AT55" s="2" t="s">
        <v>24</v>
      </c>
      <c r="AX55" s="2" t="s">
        <v>24</v>
      </c>
      <c r="BC55" s="2" t="s">
        <v>24</v>
      </c>
      <c r="BG55" s="2" t="s">
        <v>24</v>
      </c>
      <c r="BP55" s="2" t="s">
        <v>24</v>
      </c>
      <c r="BY55" s="2" t="s">
        <v>24</v>
      </c>
      <c r="CH55" s="2" t="s">
        <v>24</v>
      </c>
      <c r="CQ55" s="2" t="s">
        <v>24</v>
      </c>
    </row>
    <row r="56" spans="7:95" ht="1" customHeight="1">
      <c r="G56" s="6"/>
      <c r="H56" s="2">
        <f t="shared" si="1"/>
        <v>4</v>
      </c>
      <c r="I56" s="2">
        <f t="shared" si="2"/>
        <v>10000</v>
      </c>
      <c r="J56" s="2">
        <f t="shared" si="3"/>
        <v>62831.853071795864</v>
      </c>
      <c r="K56" s="6"/>
      <c r="L56" s="2" t="str">
        <f t="shared" si="4"/>
        <v>0.000754315210383386+628.313786372597i</v>
      </c>
      <c r="M56" s="2">
        <f t="shared" si="5"/>
        <v>7.5431521038338604E-4</v>
      </c>
      <c r="N56" s="2">
        <f t="shared" si="6"/>
        <v>628.31378637259695</v>
      </c>
      <c r="O56" s="6"/>
      <c r="P56" s="2" t="s">
        <v>24</v>
      </c>
      <c r="Q56" s="2">
        <f t="shared" si="7"/>
        <v>8</v>
      </c>
      <c r="R56" s="2" t="str">
        <f t="shared" si="8"/>
        <v>0.000751571944367255-0.00474523850213602i</v>
      </c>
      <c r="S56" s="2" t="str">
        <f t="shared" si="9"/>
        <v>628.318530717959i</v>
      </c>
      <c r="T56" s="2" t="s">
        <v>24</v>
      </c>
      <c r="U56" s="21">
        <f t="shared" si="10"/>
        <v>8</v>
      </c>
      <c r="V56" s="21" t="str">
        <f t="shared" si="11"/>
        <v>0.000751571944367255-0.00474523850213602i</v>
      </c>
      <c r="W56" s="2" t="str">
        <f t="shared" si="12"/>
        <v>0.000754315210383386-0.0047443453618301i</v>
      </c>
      <c r="X56" s="2" t="s">
        <v>24</v>
      </c>
      <c r="Y56" s="21" t="str">
        <f t="shared" si="13"/>
        <v>0.000754315210383386-0.0047443453618301i</v>
      </c>
      <c r="Z56" s="21" t="str">
        <f t="shared" si="0"/>
        <v>628.318530717959i</v>
      </c>
      <c r="AA56" s="2" t="str">
        <f t="shared" si="14"/>
        <v>0.000754315210383386+628.313786372597i</v>
      </c>
      <c r="AB56" s="2" t="s">
        <v>24</v>
      </c>
      <c r="AK56" s="2" t="s">
        <v>24</v>
      </c>
      <c r="AO56" s="2" t="s">
        <v>24</v>
      </c>
      <c r="AT56" s="2" t="s">
        <v>24</v>
      </c>
      <c r="AX56" s="2" t="s">
        <v>24</v>
      </c>
      <c r="BC56" s="2" t="s">
        <v>24</v>
      </c>
      <c r="BG56" s="2" t="s">
        <v>24</v>
      </c>
      <c r="BP56" s="2" t="s">
        <v>24</v>
      </c>
      <c r="BY56" s="2" t="s">
        <v>24</v>
      </c>
      <c r="CH56" s="2" t="s">
        <v>24</v>
      </c>
      <c r="CQ56" s="2" t="s">
        <v>24</v>
      </c>
    </row>
    <row r="57" spans="7:95" ht="1" customHeight="1">
      <c r="G57" s="6"/>
      <c r="H57" s="2">
        <f t="shared" si="1"/>
        <v>3.9</v>
      </c>
      <c r="I57" s="2">
        <f t="shared" si="2"/>
        <v>7943.2823472428154</v>
      </c>
      <c r="J57" s="2">
        <f t="shared" si="3"/>
        <v>49909.114934975034</v>
      </c>
      <c r="K57" s="6"/>
      <c r="L57" s="2" t="str">
        <f t="shared" si="4"/>
        <v>0.000928787318488502+499.085312783371i</v>
      </c>
      <c r="M57" s="2">
        <f t="shared" si="5"/>
        <v>9.2878731848850199E-4</v>
      </c>
      <c r="N57" s="2">
        <f t="shared" si="6"/>
        <v>499.08531278337102</v>
      </c>
      <c r="O57" s="6"/>
      <c r="P57" s="2" t="s">
        <v>24</v>
      </c>
      <c r="Q57" s="2">
        <f t="shared" si="7"/>
        <v>8</v>
      </c>
      <c r="R57" s="2" t="str">
        <f t="shared" si="8"/>
        <v>0.000924635492173776-0.00583791873923448i</v>
      </c>
      <c r="S57" s="2" t="str">
        <f t="shared" si="9"/>
        <v>499.09114934975i</v>
      </c>
      <c r="T57" s="2" t="s">
        <v>24</v>
      </c>
      <c r="U57" s="21">
        <f t="shared" si="10"/>
        <v>8</v>
      </c>
      <c r="V57" s="21" t="str">
        <f t="shared" si="11"/>
        <v>0.000924635492173776-0.00583791873923448i</v>
      </c>
      <c r="W57" s="2" t="str">
        <f t="shared" si="12"/>
        <v>0.000928787318488502-0.00583656637906974i</v>
      </c>
      <c r="X57" s="2" t="s">
        <v>24</v>
      </c>
      <c r="Y57" s="21" t="str">
        <f t="shared" si="13"/>
        <v>0.000928787318488502-0.00583656637906974i</v>
      </c>
      <c r="Z57" s="21" t="str">
        <f t="shared" si="0"/>
        <v>499.09114934975i</v>
      </c>
      <c r="AA57" s="2" t="str">
        <f t="shared" si="14"/>
        <v>0.000928787318488502+499.085312783371i</v>
      </c>
      <c r="AB57" s="2" t="s">
        <v>24</v>
      </c>
      <c r="AK57" s="2" t="s">
        <v>24</v>
      </c>
      <c r="AO57" s="2" t="s">
        <v>24</v>
      </c>
      <c r="AT57" s="2" t="s">
        <v>24</v>
      </c>
      <c r="AX57" s="2" t="s">
        <v>24</v>
      </c>
      <c r="BC57" s="2" t="s">
        <v>24</v>
      </c>
      <c r="BG57" s="2" t="s">
        <v>24</v>
      </c>
      <c r="BP57" s="2" t="s">
        <v>24</v>
      </c>
      <c r="BY57" s="2" t="s">
        <v>24</v>
      </c>
      <c r="CH57" s="2" t="s">
        <v>24</v>
      </c>
      <c r="CQ57" s="2" t="s">
        <v>24</v>
      </c>
    </row>
    <row r="58" spans="7:95" ht="1" customHeight="1">
      <c r="G58" s="6"/>
      <c r="H58" s="2">
        <f t="shared" si="1"/>
        <v>3.8</v>
      </c>
      <c r="I58" s="2">
        <f t="shared" si="2"/>
        <v>6309.5734448019384</v>
      </c>
      <c r="J58" s="2">
        <f t="shared" si="3"/>
        <v>39644.21916295003</v>
      </c>
      <c r="K58" s="6"/>
      <c r="L58" s="2" t="str">
        <f t="shared" si="4"/>
        <v>0.00114383370180483+396.435011468269i</v>
      </c>
      <c r="M58" s="2">
        <f t="shared" si="5"/>
        <v>1.1438337018048301E-3</v>
      </c>
      <c r="N58" s="2">
        <f t="shared" si="6"/>
        <v>396.43501146826901</v>
      </c>
      <c r="O58" s="6"/>
      <c r="P58" s="2" t="s">
        <v>24</v>
      </c>
      <c r="Q58" s="2">
        <f t="shared" si="7"/>
        <v>8</v>
      </c>
      <c r="R58" s="2" t="str">
        <f t="shared" si="8"/>
        <v>0.00113755017040613-0.00718220911142056i</v>
      </c>
      <c r="S58" s="2" t="str">
        <f t="shared" si="9"/>
        <v>396.4421916295i</v>
      </c>
      <c r="T58" s="2" t="s">
        <v>24</v>
      </c>
      <c r="U58" s="21">
        <f t="shared" si="10"/>
        <v>8</v>
      </c>
      <c r="V58" s="21" t="str">
        <f t="shared" si="11"/>
        <v>0.00113755017040613-0.00718220911142056i</v>
      </c>
      <c r="W58" s="2" t="str">
        <f t="shared" si="12"/>
        <v>0.00114383370180483-0.00718016123061225i</v>
      </c>
      <c r="X58" s="2" t="s">
        <v>24</v>
      </c>
      <c r="Y58" s="21" t="str">
        <f t="shared" si="13"/>
        <v>0.00114383370180483-0.00718016123061225i</v>
      </c>
      <c r="Z58" s="21" t="str">
        <f t="shared" si="0"/>
        <v>396.4421916295i</v>
      </c>
      <c r="AA58" s="2" t="str">
        <f t="shared" si="14"/>
        <v>0.00114383370180483+396.435011468269i</v>
      </c>
      <c r="AB58" s="2" t="s">
        <v>24</v>
      </c>
      <c r="AK58" s="2" t="s">
        <v>24</v>
      </c>
      <c r="AO58" s="2" t="s">
        <v>24</v>
      </c>
      <c r="AT58" s="2" t="s">
        <v>24</v>
      </c>
      <c r="AX58" s="2" t="s">
        <v>24</v>
      </c>
      <c r="BC58" s="2" t="s">
        <v>24</v>
      </c>
      <c r="BG58" s="2" t="s">
        <v>24</v>
      </c>
      <c r="BP58" s="2" t="s">
        <v>24</v>
      </c>
      <c r="BY58" s="2" t="s">
        <v>24</v>
      </c>
      <c r="CH58" s="2" t="s">
        <v>24</v>
      </c>
      <c r="CQ58" s="2" t="s">
        <v>24</v>
      </c>
    </row>
    <row r="59" spans="7:95" ht="1" customHeight="1">
      <c r="G59" s="6"/>
      <c r="H59" s="2">
        <f t="shared" si="1"/>
        <v>3.7</v>
      </c>
      <c r="I59" s="2">
        <f t="shared" si="2"/>
        <v>5011.8723362727324</v>
      </c>
      <c r="J59" s="2">
        <f t="shared" si="3"/>
        <v>31490.522624728659</v>
      </c>
      <c r="K59" s="6"/>
      <c r="L59" s="2" t="str">
        <f t="shared" si="4"/>
        <v>0.00140900200544146+314.896393301168i</v>
      </c>
      <c r="M59" s="2">
        <f t="shared" si="5"/>
        <v>1.4090020054414599E-3</v>
      </c>
      <c r="N59" s="2">
        <f t="shared" si="6"/>
        <v>314.89639330116802</v>
      </c>
      <c r="O59" s="6"/>
      <c r="P59" s="2" t="s">
        <v>24</v>
      </c>
      <c r="Q59" s="2">
        <f t="shared" si="7"/>
        <v>8</v>
      </c>
      <c r="R59" s="2" t="str">
        <f t="shared" si="8"/>
        <v>0.00139949244988296-0.00883604757522484i</v>
      </c>
      <c r="S59" s="2" t="str">
        <f t="shared" si="9"/>
        <v>314.905226247287i</v>
      </c>
      <c r="T59" s="2" t="s">
        <v>24</v>
      </c>
      <c r="U59" s="21">
        <f t="shared" si="10"/>
        <v>8</v>
      </c>
      <c r="V59" s="21" t="str">
        <f t="shared" si="11"/>
        <v>0.00139949244988296-0.00883604757522484i</v>
      </c>
      <c r="W59" s="2" t="str">
        <f t="shared" si="12"/>
        <v>0.00140900200544146-0.00883294611895517i</v>
      </c>
      <c r="X59" s="2" t="s">
        <v>24</v>
      </c>
      <c r="Y59" s="21" t="str">
        <f t="shared" si="13"/>
        <v>0.00140900200544146-0.00883294611895517i</v>
      </c>
      <c r="Z59" s="21" t="str">
        <f t="shared" si="0"/>
        <v>314.905226247287i</v>
      </c>
      <c r="AA59" s="2" t="str">
        <f t="shared" si="14"/>
        <v>0.00140900200544146+314.896393301168i</v>
      </c>
      <c r="AB59" s="2" t="s">
        <v>24</v>
      </c>
      <c r="AK59" s="2" t="s">
        <v>24</v>
      </c>
      <c r="AO59" s="2" t="s">
        <v>24</v>
      </c>
      <c r="AT59" s="2" t="s">
        <v>24</v>
      </c>
      <c r="AX59" s="2" t="s">
        <v>24</v>
      </c>
      <c r="BC59" s="2" t="s">
        <v>24</v>
      </c>
      <c r="BG59" s="2" t="s">
        <v>24</v>
      </c>
      <c r="BP59" s="2" t="s">
        <v>24</v>
      </c>
      <c r="BY59" s="2" t="s">
        <v>24</v>
      </c>
      <c r="CH59" s="2" t="s">
        <v>24</v>
      </c>
      <c r="CQ59" s="2" t="s">
        <v>24</v>
      </c>
    </row>
    <row r="60" spans="7:95" ht="1" customHeight="1">
      <c r="G60" s="6"/>
      <c r="H60" s="2">
        <f t="shared" si="1"/>
        <v>3.6</v>
      </c>
      <c r="I60" s="2">
        <f t="shared" si="2"/>
        <v>3981.0717055349769</v>
      </c>
      <c r="J60" s="2">
        <f t="shared" si="3"/>
        <v>25013.811247045742</v>
      </c>
      <c r="K60" s="6"/>
      <c r="L60" s="2" t="str">
        <f t="shared" si="4"/>
        <v>0.00173614337283248+250.12724645478i</v>
      </c>
      <c r="M60" s="2">
        <f t="shared" si="5"/>
        <v>1.7361433728324801E-3</v>
      </c>
      <c r="N60" s="2">
        <f t="shared" si="6"/>
        <v>250.12724645477999</v>
      </c>
      <c r="O60" s="6"/>
      <c r="P60" s="2" t="s">
        <v>24</v>
      </c>
      <c r="Q60" s="2">
        <f t="shared" si="7"/>
        <v>8</v>
      </c>
      <c r="R60" s="2" t="str">
        <f t="shared" si="8"/>
        <v>0.00172175185607873-0.0108707133892116i</v>
      </c>
      <c r="S60" s="2" t="str">
        <f t="shared" si="9"/>
        <v>250.138112470457i</v>
      </c>
      <c r="T60" s="2" t="s">
        <v>24</v>
      </c>
      <c r="U60" s="21">
        <f t="shared" si="10"/>
        <v>8</v>
      </c>
      <c r="V60" s="21" t="str">
        <f t="shared" si="11"/>
        <v>0.00172175185607873-0.0108707133892116i</v>
      </c>
      <c r="W60" s="2" t="str">
        <f t="shared" si="12"/>
        <v>0.00173614337283248-0.0108660156767531i</v>
      </c>
      <c r="X60" s="2" t="s">
        <v>24</v>
      </c>
      <c r="Y60" s="21" t="str">
        <f t="shared" si="13"/>
        <v>0.00173614337283248-0.0108660156767531i</v>
      </c>
      <c r="Z60" s="21" t="str">
        <f t="shared" si="0"/>
        <v>250.138112470457i</v>
      </c>
      <c r="AA60" s="2" t="str">
        <f t="shared" si="14"/>
        <v>0.00173614337283248+250.12724645478i</v>
      </c>
      <c r="AB60" s="2" t="s">
        <v>24</v>
      </c>
      <c r="AK60" s="2" t="s">
        <v>24</v>
      </c>
      <c r="AO60" s="2" t="s">
        <v>24</v>
      </c>
      <c r="AT60" s="2" t="s">
        <v>24</v>
      </c>
      <c r="AX60" s="2" t="s">
        <v>24</v>
      </c>
      <c r="BC60" s="2" t="s">
        <v>24</v>
      </c>
      <c r="BG60" s="2" t="s">
        <v>24</v>
      </c>
      <c r="BP60" s="2" t="s">
        <v>24</v>
      </c>
      <c r="BY60" s="2" t="s">
        <v>24</v>
      </c>
      <c r="CH60" s="2" t="s">
        <v>24</v>
      </c>
      <c r="CQ60" s="2" t="s">
        <v>24</v>
      </c>
    </row>
    <row r="61" spans="7:95" ht="1" customHeight="1">
      <c r="G61" s="6"/>
      <c r="H61" s="2">
        <f t="shared" si="1"/>
        <v>3.5</v>
      </c>
      <c r="I61" s="2">
        <f t="shared" si="2"/>
        <v>3162.2776601683804</v>
      </c>
      <c r="J61" s="2">
        <f t="shared" si="3"/>
        <v>19869.176531592209</v>
      </c>
      <c r="K61" s="6"/>
      <c r="L61" s="2" t="str">
        <f t="shared" si="4"/>
        <v>0.00213999666747985+198.678398533454i</v>
      </c>
      <c r="M61" s="2">
        <f t="shared" si="5"/>
        <v>2.1399966674798499E-3</v>
      </c>
      <c r="N61" s="2">
        <f t="shared" si="6"/>
        <v>198.67839853345399</v>
      </c>
      <c r="O61" s="6"/>
      <c r="P61" s="2" t="s">
        <v>24</v>
      </c>
      <c r="Q61" s="2">
        <f t="shared" si="7"/>
        <v>8</v>
      </c>
      <c r="R61" s="2" t="str">
        <f t="shared" si="8"/>
        <v>0.00211821753962191-0.0133738991991991i</v>
      </c>
      <c r="S61" s="2" t="str">
        <f t="shared" si="9"/>
        <v>198.691765315922i</v>
      </c>
      <c r="T61" s="2" t="s">
        <v>24</v>
      </c>
      <c r="U61" s="21">
        <f t="shared" si="10"/>
        <v>8</v>
      </c>
      <c r="V61" s="21" t="str">
        <f t="shared" si="11"/>
        <v>0.00211821753962191-0.0133738991991991i</v>
      </c>
      <c r="W61" s="2" t="str">
        <f t="shared" si="12"/>
        <v>0.00213999666747985-0.0133667824676005i</v>
      </c>
      <c r="X61" s="2" t="s">
        <v>24</v>
      </c>
      <c r="Y61" s="21" t="str">
        <f t="shared" si="13"/>
        <v>0.00213999666747985-0.0133667824676005i</v>
      </c>
      <c r="Z61" s="21" t="str">
        <f t="shared" si="0"/>
        <v>198.691765315922i</v>
      </c>
      <c r="AA61" s="2" t="str">
        <f t="shared" si="14"/>
        <v>0.00213999666747985+198.678398533454i</v>
      </c>
      <c r="AB61" s="2" t="s">
        <v>24</v>
      </c>
      <c r="AK61" s="2" t="s">
        <v>24</v>
      </c>
      <c r="AO61" s="2" t="s">
        <v>24</v>
      </c>
      <c r="AT61" s="2" t="s">
        <v>24</v>
      </c>
      <c r="AX61" s="2" t="s">
        <v>24</v>
      </c>
      <c r="BC61" s="2" t="s">
        <v>24</v>
      </c>
      <c r="BG61" s="2" t="s">
        <v>24</v>
      </c>
      <c r="BP61" s="2" t="s">
        <v>24</v>
      </c>
      <c r="BY61" s="2" t="s">
        <v>24</v>
      </c>
      <c r="CH61" s="2" t="s">
        <v>24</v>
      </c>
      <c r="CQ61" s="2" t="s">
        <v>24</v>
      </c>
    </row>
    <row r="62" spans="7:95" ht="1" customHeight="1">
      <c r="G62" s="6"/>
      <c r="H62" s="2">
        <f t="shared" si="1"/>
        <v>3.4</v>
      </c>
      <c r="I62" s="2">
        <f t="shared" si="2"/>
        <v>2511.8864315095811</v>
      </c>
      <c r="J62" s="2">
        <f t="shared" si="3"/>
        <v>15782.647919764762</v>
      </c>
      <c r="K62" s="6"/>
      <c r="L62" s="2" t="str">
        <f t="shared" si="4"/>
        <v>0.00263893475369948+157.810036490745i</v>
      </c>
      <c r="M62" s="2">
        <f t="shared" si="5"/>
        <v>2.6389347536994799E-3</v>
      </c>
      <c r="N62" s="2">
        <f t="shared" si="6"/>
        <v>157.81003649074501</v>
      </c>
      <c r="O62" s="6"/>
      <c r="P62" s="2" t="s">
        <v>24</v>
      </c>
      <c r="Q62" s="2">
        <f t="shared" si="7"/>
        <v>8</v>
      </c>
      <c r="R62" s="2" t="str">
        <f t="shared" si="8"/>
        <v>0.00260597688878387-0.0164534905287673i</v>
      </c>
      <c r="S62" s="2" t="str">
        <f t="shared" si="9"/>
        <v>157.826479197648i</v>
      </c>
      <c r="T62" s="2" t="s">
        <v>24</v>
      </c>
      <c r="U62" s="21">
        <f t="shared" si="10"/>
        <v>8</v>
      </c>
      <c r="V62" s="21" t="str">
        <f t="shared" si="11"/>
        <v>0.00260597688878387-0.0164534905287673i</v>
      </c>
      <c r="W62" s="2" t="str">
        <f t="shared" si="12"/>
        <v>0.00263893475369948-0.0164427069034978i</v>
      </c>
      <c r="X62" s="2" t="s">
        <v>24</v>
      </c>
      <c r="Y62" s="21" t="str">
        <f t="shared" si="13"/>
        <v>0.00263893475369948-0.0164427069034978i</v>
      </c>
      <c r="Z62" s="21" t="str">
        <f t="shared" si="0"/>
        <v>157.826479197648i</v>
      </c>
      <c r="AA62" s="2" t="str">
        <f t="shared" si="14"/>
        <v>0.00263893475369948+157.810036490745i</v>
      </c>
      <c r="AB62" s="2" t="s">
        <v>24</v>
      </c>
      <c r="AK62" s="2" t="s">
        <v>24</v>
      </c>
      <c r="AO62" s="2" t="s">
        <v>24</v>
      </c>
      <c r="AT62" s="2" t="s">
        <v>24</v>
      </c>
      <c r="AX62" s="2" t="s">
        <v>24</v>
      </c>
      <c r="BC62" s="2" t="s">
        <v>24</v>
      </c>
      <c r="BG62" s="2" t="s">
        <v>24</v>
      </c>
      <c r="BP62" s="2" t="s">
        <v>24</v>
      </c>
      <c r="BY62" s="2" t="s">
        <v>24</v>
      </c>
      <c r="CH62" s="2" t="s">
        <v>24</v>
      </c>
      <c r="CQ62" s="2" t="s">
        <v>24</v>
      </c>
    </row>
    <row r="63" spans="7:95" ht="1" customHeight="1">
      <c r="G63" s="6"/>
      <c r="H63" s="2">
        <f t="shared" si="1"/>
        <v>3.3</v>
      </c>
      <c r="I63" s="2">
        <f t="shared" si="2"/>
        <v>1995.2623149688804</v>
      </c>
      <c r="J63" s="2">
        <f t="shared" si="3"/>
        <v>12536.602861381598</v>
      </c>
      <c r="K63" s="6"/>
      <c r="L63" s="2" t="str">
        <f t="shared" si="4"/>
        <v>0.00325592420739021+125.345802742287i</v>
      </c>
      <c r="M63" s="2">
        <f t="shared" si="5"/>
        <v>3.2559242073902099E-3</v>
      </c>
      <c r="N63" s="2">
        <f t="shared" si="6"/>
        <v>125.34580274228701</v>
      </c>
      <c r="O63" s="6"/>
      <c r="P63" s="2" t="s">
        <v>24</v>
      </c>
      <c r="Q63" s="2">
        <f t="shared" si="7"/>
        <v>8</v>
      </c>
      <c r="R63" s="2" t="str">
        <f t="shared" si="8"/>
        <v>0.00320605198372961-0.0202422155683997i</v>
      </c>
      <c r="S63" s="2" t="str">
        <f t="shared" si="9"/>
        <v>125.366028613816i</v>
      </c>
      <c r="T63" s="2" t="s">
        <v>24</v>
      </c>
      <c r="U63" s="21">
        <f t="shared" si="10"/>
        <v>8</v>
      </c>
      <c r="V63" s="21" t="str">
        <f t="shared" si="11"/>
        <v>0.00320605198372961-0.0202422155683997i</v>
      </c>
      <c r="W63" s="2" t="str">
        <f t="shared" si="12"/>
        <v>0.00325592420739021-0.0202258715289974i</v>
      </c>
      <c r="X63" s="2" t="s">
        <v>24</v>
      </c>
      <c r="Y63" s="21" t="str">
        <f t="shared" si="13"/>
        <v>0.00325592420739021-0.0202258715289974i</v>
      </c>
      <c r="Z63" s="21" t="str">
        <f t="shared" si="0"/>
        <v>125.366028613816i</v>
      </c>
      <c r="AA63" s="2" t="str">
        <f t="shared" si="14"/>
        <v>0.00325592420739021+125.345802742287i</v>
      </c>
      <c r="AB63" s="2" t="s">
        <v>24</v>
      </c>
      <c r="AK63" s="2" t="s">
        <v>24</v>
      </c>
      <c r="AO63" s="2" t="s">
        <v>24</v>
      </c>
      <c r="AT63" s="2" t="s">
        <v>24</v>
      </c>
      <c r="AX63" s="2" t="s">
        <v>24</v>
      </c>
      <c r="BC63" s="2" t="s">
        <v>24</v>
      </c>
      <c r="BG63" s="2" t="s">
        <v>24</v>
      </c>
      <c r="BP63" s="2" t="s">
        <v>24</v>
      </c>
      <c r="BY63" s="2" t="s">
        <v>24</v>
      </c>
      <c r="CH63" s="2" t="s">
        <v>24</v>
      </c>
      <c r="CQ63" s="2" t="s">
        <v>24</v>
      </c>
    </row>
    <row r="64" spans="7:95" ht="1" customHeight="1">
      <c r="G64" s="6"/>
      <c r="H64" s="2">
        <f t="shared" si="1"/>
        <v>3.2</v>
      </c>
      <c r="I64" s="2">
        <f t="shared" si="2"/>
        <v>1584.8931924611156</v>
      </c>
      <c r="J64" s="2">
        <f t="shared" si="3"/>
        <v>9958.17762032063</v>
      </c>
      <c r="K64" s="6"/>
      <c r="L64" s="2" t="str">
        <f t="shared" si="4"/>
        <v>0.00401976880023614+99.5568976168555i</v>
      </c>
      <c r="M64" s="2">
        <f t="shared" si="5"/>
        <v>4.0197688002361403E-3</v>
      </c>
      <c r="N64" s="2">
        <f t="shared" si="6"/>
        <v>99.556897616855494</v>
      </c>
      <c r="O64" s="6"/>
      <c r="P64" s="2" t="s">
        <v>24</v>
      </c>
      <c r="Q64" s="2">
        <f t="shared" si="7"/>
        <v>8</v>
      </c>
      <c r="R64" s="2" t="str">
        <f t="shared" si="8"/>
        <v>0.00394430563318362-0.0249033656658544i</v>
      </c>
      <c r="S64" s="2" t="str">
        <f t="shared" si="9"/>
        <v>99.5817762032063i</v>
      </c>
      <c r="T64" s="2" t="s">
        <v>24</v>
      </c>
      <c r="U64" s="21">
        <f t="shared" si="10"/>
        <v>8</v>
      </c>
      <c r="V64" s="21" t="str">
        <f t="shared" si="11"/>
        <v>0.00394430563318362-0.0249033656658544i</v>
      </c>
      <c r="W64" s="2" t="str">
        <f t="shared" si="12"/>
        <v>0.00401976880023614-0.0248785863507777i</v>
      </c>
      <c r="X64" s="2" t="s">
        <v>24</v>
      </c>
      <c r="Y64" s="21" t="str">
        <f t="shared" si="13"/>
        <v>0.00401976880023614-0.0248785863507777i</v>
      </c>
      <c r="Z64" s="21" t="str">
        <f t="shared" si="0"/>
        <v>99.5817762032063i</v>
      </c>
      <c r="AA64" s="2" t="str">
        <f t="shared" si="14"/>
        <v>0.00401976880023614+99.5568976168555i</v>
      </c>
      <c r="AB64" s="2" t="s">
        <v>24</v>
      </c>
      <c r="AK64" s="2" t="s">
        <v>24</v>
      </c>
      <c r="AO64" s="2" t="s">
        <v>24</v>
      </c>
      <c r="AT64" s="2" t="s">
        <v>24</v>
      </c>
      <c r="AX64" s="2" t="s">
        <v>24</v>
      </c>
      <c r="BC64" s="2" t="s">
        <v>24</v>
      </c>
      <c r="BG64" s="2" t="s">
        <v>24</v>
      </c>
      <c r="BP64" s="2" t="s">
        <v>24</v>
      </c>
      <c r="BY64" s="2" t="s">
        <v>24</v>
      </c>
      <c r="CH64" s="2" t="s">
        <v>24</v>
      </c>
      <c r="CQ64" s="2" t="s">
        <v>24</v>
      </c>
    </row>
    <row r="65" spans="7:95" ht="1" customHeight="1">
      <c r="G65" s="6"/>
      <c r="H65" s="2">
        <f t="shared" si="1"/>
        <v>3.1</v>
      </c>
      <c r="I65" s="2">
        <f t="shared" si="2"/>
        <v>1258.925411794168</v>
      </c>
      <c r="J65" s="2">
        <f t="shared" si="3"/>
        <v>7910.0616502201265</v>
      </c>
      <c r="K65" s="6"/>
      <c r="L65" s="2" t="str">
        <f t="shared" si="4"/>
        <v>0.00496673404500314+79.0700162515595i</v>
      </c>
      <c r="M65" s="2">
        <f t="shared" si="5"/>
        <v>4.9667340450031397E-3</v>
      </c>
      <c r="N65" s="2">
        <f t="shared" si="6"/>
        <v>79.070016251559494</v>
      </c>
      <c r="O65" s="6"/>
      <c r="P65" s="2" t="s">
        <v>24</v>
      </c>
      <c r="Q65" s="2">
        <f t="shared" si="7"/>
        <v>8</v>
      </c>
      <c r="R65" s="2" t="str">
        <f t="shared" si="8"/>
        <v>0.00485255604304516-0.0306378330668219i</v>
      </c>
      <c r="S65" s="2" t="str">
        <f t="shared" si="9"/>
        <v>79.1006165022013i</v>
      </c>
      <c r="T65" s="2" t="s">
        <v>24</v>
      </c>
      <c r="U65" s="21">
        <f t="shared" si="10"/>
        <v>8</v>
      </c>
      <c r="V65" s="21" t="str">
        <f t="shared" si="11"/>
        <v>0.00485255604304516-0.0306378330668219i</v>
      </c>
      <c r="W65" s="2" t="str">
        <f t="shared" si="12"/>
        <v>0.00496673404500314-0.0306002506418557i</v>
      </c>
      <c r="X65" s="2" t="s">
        <v>24</v>
      </c>
      <c r="Y65" s="21" t="str">
        <f t="shared" si="13"/>
        <v>0.00496673404500314-0.0306002506418557i</v>
      </c>
      <c r="Z65" s="21" t="str">
        <f t="shared" si="0"/>
        <v>79.1006165022013i</v>
      </c>
      <c r="AA65" s="2" t="str">
        <f t="shared" si="14"/>
        <v>0.00496673404500314+79.0700162515595i</v>
      </c>
      <c r="AB65" s="2" t="s">
        <v>24</v>
      </c>
      <c r="AK65" s="2" t="s">
        <v>24</v>
      </c>
      <c r="AO65" s="2" t="s">
        <v>24</v>
      </c>
      <c r="AT65" s="2" t="s">
        <v>24</v>
      </c>
      <c r="AX65" s="2" t="s">
        <v>24</v>
      </c>
      <c r="BC65" s="2" t="s">
        <v>24</v>
      </c>
      <c r="BG65" s="2" t="s">
        <v>24</v>
      </c>
      <c r="BP65" s="2" t="s">
        <v>24</v>
      </c>
      <c r="BY65" s="2" t="s">
        <v>24</v>
      </c>
      <c r="CH65" s="2" t="s">
        <v>24</v>
      </c>
      <c r="CQ65" s="2" t="s">
        <v>24</v>
      </c>
    </row>
    <row r="66" spans="7:95" ht="1" customHeight="1">
      <c r="G66" s="6"/>
      <c r="H66" s="2">
        <f t="shared" si="1"/>
        <v>3</v>
      </c>
      <c r="I66" s="2">
        <f t="shared" si="2"/>
        <v>1000</v>
      </c>
      <c r="J66" s="2">
        <f t="shared" si="3"/>
        <v>6283.1853071795858</v>
      </c>
      <c r="K66" s="6"/>
      <c r="L66" s="2" t="str">
        <f t="shared" si="4"/>
        <v>0.00614268863370118+62.7942173298651i</v>
      </c>
      <c r="M66" s="2">
        <f t="shared" si="5"/>
        <v>6.1426886337011804E-3</v>
      </c>
      <c r="N66" s="2">
        <f t="shared" si="6"/>
        <v>62.794217329865099</v>
      </c>
      <c r="O66" s="6"/>
      <c r="P66" s="2" t="s">
        <v>24</v>
      </c>
      <c r="Q66" s="2">
        <f t="shared" si="7"/>
        <v>8</v>
      </c>
      <c r="R66" s="2" t="str">
        <f t="shared" si="8"/>
        <v>0.00596994815837538-0.037692769227474i</v>
      </c>
      <c r="S66" s="2" t="str">
        <f t="shared" si="9"/>
        <v>62.8318530717959i</v>
      </c>
      <c r="T66" s="2" t="s">
        <v>24</v>
      </c>
      <c r="U66" s="21">
        <f t="shared" si="10"/>
        <v>8</v>
      </c>
      <c r="V66" s="21" t="str">
        <f t="shared" si="11"/>
        <v>0.00596994815837538-0.037692769227474i</v>
      </c>
      <c r="W66" s="2" t="str">
        <f t="shared" si="12"/>
        <v>0.00614268863370118-0.0376357419308071i</v>
      </c>
      <c r="X66" s="2" t="s">
        <v>24</v>
      </c>
      <c r="Y66" s="21" t="str">
        <f t="shared" si="13"/>
        <v>0.00614268863370118-0.0376357419308071i</v>
      </c>
      <c r="Z66" s="21" t="str">
        <f t="shared" si="0"/>
        <v>62.8318530717959i</v>
      </c>
      <c r="AA66" s="2" t="str">
        <f t="shared" si="14"/>
        <v>0.00614268863370118+62.7942173298651i</v>
      </c>
      <c r="AB66" s="2" t="s">
        <v>24</v>
      </c>
      <c r="AK66" s="2" t="s">
        <v>24</v>
      </c>
      <c r="AO66" s="2" t="s">
        <v>24</v>
      </c>
      <c r="AT66" s="2" t="s">
        <v>24</v>
      </c>
      <c r="AX66" s="2" t="s">
        <v>24</v>
      </c>
      <c r="BC66" s="2" t="s">
        <v>24</v>
      </c>
      <c r="BG66" s="2" t="s">
        <v>24</v>
      </c>
      <c r="BP66" s="2" t="s">
        <v>24</v>
      </c>
      <c r="BY66" s="2" t="s">
        <v>24</v>
      </c>
      <c r="CH66" s="2" t="s">
        <v>24</v>
      </c>
      <c r="CQ66" s="2" t="s">
        <v>24</v>
      </c>
    </row>
    <row r="67" spans="7:95" ht="1" customHeight="1">
      <c r="G67" s="6"/>
      <c r="H67" s="2">
        <f t="shared" si="1"/>
        <v>2.9</v>
      </c>
      <c r="I67" s="2">
        <f t="shared" si="2"/>
        <v>794.32823472428208</v>
      </c>
      <c r="J67" s="2">
        <f t="shared" si="3"/>
        <v>4990.9114934975069</v>
      </c>
      <c r="K67" s="6"/>
      <c r="L67" s="2" t="str">
        <f t="shared" si="4"/>
        <v>0.00760595407598066+49.8628292801856i</v>
      </c>
      <c r="M67" s="2">
        <f t="shared" si="5"/>
        <v>7.60595407598066E-3</v>
      </c>
      <c r="N67" s="2">
        <f t="shared" si="6"/>
        <v>49.862829280185601</v>
      </c>
      <c r="O67" s="6"/>
      <c r="P67" s="2" t="s">
        <v>24</v>
      </c>
      <c r="Q67" s="2">
        <f t="shared" si="7"/>
        <v>8</v>
      </c>
      <c r="R67" s="2" t="str">
        <f t="shared" si="8"/>
        <v>0.00734464078261811-0.0463722368659992i</v>
      </c>
      <c r="S67" s="2" t="str">
        <f t="shared" si="9"/>
        <v>49.9091149349751i</v>
      </c>
      <c r="T67" s="2" t="s">
        <v>24</v>
      </c>
      <c r="U67" s="21">
        <f t="shared" si="10"/>
        <v>8</v>
      </c>
      <c r="V67" s="21" t="str">
        <f t="shared" si="11"/>
        <v>0.00734464078261811-0.0463722368659992i</v>
      </c>
      <c r="W67" s="2" t="str">
        <f t="shared" si="12"/>
        <v>0.00760595407598066-0.0462856547895217i</v>
      </c>
      <c r="X67" s="2" t="s">
        <v>24</v>
      </c>
      <c r="Y67" s="21" t="str">
        <f t="shared" si="13"/>
        <v>0.00760595407598066-0.0462856547895217i</v>
      </c>
      <c r="Z67" s="21" t="str">
        <f t="shared" si="0"/>
        <v>49.9091149349751i</v>
      </c>
      <c r="AA67" s="2" t="str">
        <f t="shared" si="14"/>
        <v>0.00760595407598066+49.8628292801856i</v>
      </c>
      <c r="AB67" s="2" t="s">
        <v>24</v>
      </c>
      <c r="AK67" s="2" t="s">
        <v>24</v>
      </c>
      <c r="AO67" s="2" t="s">
        <v>24</v>
      </c>
      <c r="AT67" s="2" t="s">
        <v>24</v>
      </c>
      <c r="AX67" s="2" t="s">
        <v>24</v>
      </c>
      <c r="BC67" s="2" t="s">
        <v>24</v>
      </c>
      <c r="BG67" s="2" t="s">
        <v>24</v>
      </c>
      <c r="BP67" s="2" t="s">
        <v>24</v>
      </c>
      <c r="BY67" s="2" t="s">
        <v>24</v>
      </c>
      <c r="CH67" s="2" t="s">
        <v>24</v>
      </c>
      <c r="CQ67" s="2" t="s">
        <v>24</v>
      </c>
    </row>
    <row r="68" spans="7:95" ht="1" customHeight="1">
      <c r="G68" s="6"/>
      <c r="H68" s="2">
        <f t="shared" si="1"/>
        <v>2.8</v>
      </c>
      <c r="I68" s="2">
        <f t="shared" si="2"/>
        <v>630.95734448019323</v>
      </c>
      <c r="J68" s="2">
        <f t="shared" si="3"/>
        <v>3964.4219162949989</v>
      </c>
      <c r="K68" s="6"/>
      <c r="L68" s="2" t="str">
        <f t="shared" si="4"/>
        <v>0.00943113407780844+39.5873003931594i</v>
      </c>
      <c r="M68" s="2">
        <f t="shared" si="5"/>
        <v>9.4311340778084393E-3</v>
      </c>
      <c r="N68" s="2">
        <f t="shared" si="6"/>
        <v>39.587300393159403</v>
      </c>
      <c r="O68" s="6"/>
      <c r="P68" s="2" t="s">
        <v>24</v>
      </c>
      <c r="Q68" s="2">
        <f t="shared" si="7"/>
        <v>8</v>
      </c>
      <c r="R68" s="2" t="str">
        <f t="shared" si="8"/>
        <v>0.00903588218769008-0.0570503148489534i</v>
      </c>
      <c r="S68" s="2" t="str">
        <f t="shared" si="9"/>
        <v>39.64421916295i</v>
      </c>
      <c r="T68" s="2" t="s">
        <v>24</v>
      </c>
      <c r="U68" s="21">
        <f t="shared" si="10"/>
        <v>8</v>
      </c>
      <c r="V68" s="21" t="str">
        <f t="shared" si="11"/>
        <v>0.00903588218769008-0.0570503148489534i</v>
      </c>
      <c r="W68" s="2" t="str">
        <f t="shared" si="12"/>
        <v>0.00943113407780844-0.0569187697906261i</v>
      </c>
      <c r="X68" s="2" t="s">
        <v>24</v>
      </c>
      <c r="Y68" s="21" t="str">
        <f t="shared" si="13"/>
        <v>0.00943113407780844-0.0569187697906261i</v>
      </c>
      <c r="Z68" s="21" t="str">
        <f t="shared" ref="Z68:Z99" si="15">S68</f>
        <v>39.64421916295i</v>
      </c>
      <c r="AA68" s="2" t="str">
        <f t="shared" si="14"/>
        <v>0.00943113407780844+39.5873003931594i</v>
      </c>
      <c r="AB68" s="2" t="s">
        <v>24</v>
      </c>
      <c r="AK68" s="2" t="s">
        <v>24</v>
      </c>
      <c r="AO68" s="2" t="s">
        <v>24</v>
      </c>
      <c r="AT68" s="2" t="s">
        <v>24</v>
      </c>
      <c r="AX68" s="2" t="s">
        <v>24</v>
      </c>
      <c r="BC68" s="2" t="s">
        <v>24</v>
      </c>
      <c r="BG68" s="2" t="s">
        <v>24</v>
      </c>
      <c r="BP68" s="2" t="s">
        <v>24</v>
      </c>
      <c r="BY68" s="2" t="s">
        <v>24</v>
      </c>
      <c r="CH68" s="2" t="s">
        <v>24</v>
      </c>
      <c r="CQ68" s="2" t="s">
        <v>24</v>
      </c>
    </row>
    <row r="69" spans="7:95" ht="1" customHeight="1">
      <c r="G69" s="6"/>
      <c r="H69" s="2">
        <f t="shared" ref="H69:H100" si="16">ROUND(H68-H$31,1)</f>
        <v>2.7</v>
      </c>
      <c r="I69" s="2">
        <f t="shared" si="2"/>
        <v>501.18723362727269</v>
      </c>
      <c r="J69" s="2">
        <f t="shared" si="3"/>
        <v>3149.0522624728624</v>
      </c>
      <c r="K69" s="6"/>
      <c r="L69" s="2" t="str">
        <f t="shared" si="4"/>
        <v>0.0117143116418656+31.4205354305146i</v>
      </c>
      <c r="M69" s="2">
        <f t="shared" si="5"/>
        <v>1.17143116418656E-2</v>
      </c>
      <c r="N69" s="2">
        <f t="shared" si="6"/>
        <v>31.420535430514601</v>
      </c>
      <c r="O69" s="6"/>
      <c r="P69" s="2" t="s">
        <v>24</v>
      </c>
      <c r="Q69" s="2">
        <f t="shared" ref="Q69:Q100" si="17">Q$31</f>
        <v>8</v>
      </c>
      <c r="R69" s="2" t="str">
        <f t="shared" si="8"/>
        <v>0.011116563672255-0.0701872207236813i</v>
      </c>
      <c r="S69" s="2" t="str">
        <f t="shared" si="9"/>
        <v>31.4905226247286i</v>
      </c>
      <c r="T69" s="2" t="s">
        <v>24</v>
      </c>
      <c r="U69" s="21">
        <f t="shared" si="10"/>
        <v>8</v>
      </c>
      <c r="V69" s="21" t="str">
        <f t="shared" ref="V69:V100" si="18">R69</f>
        <v>0.011116563672255-0.0701872207236813i</v>
      </c>
      <c r="W69" s="2" t="str">
        <f t="shared" si="12"/>
        <v>0.0117143116418656-0.0699871942139868i</v>
      </c>
      <c r="X69" s="2" t="s">
        <v>24</v>
      </c>
      <c r="Y69" s="21" t="str">
        <f t="shared" si="13"/>
        <v>0.0117143116418656-0.0699871942139868i</v>
      </c>
      <c r="Z69" s="21" t="str">
        <f t="shared" si="15"/>
        <v>31.4905226247286i</v>
      </c>
      <c r="AA69" s="2" t="str">
        <f t="shared" si="14"/>
        <v>0.0117143116418656+31.4205354305146i</v>
      </c>
      <c r="AB69" s="2" t="s">
        <v>24</v>
      </c>
      <c r="AK69" s="2" t="s">
        <v>24</v>
      </c>
      <c r="AO69" s="2" t="s">
        <v>24</v>
      </c>
      <c r="AT69" s="2" t="s">
        <v>24</v>
      </c>
      <c r="AX69" s="2" t="s">
        <v>24</v>
      </c>
      <c r="BC69" s="2" t="s">
        <v>24</v>
      </c>
      <c r="BG69" s="2" t="s">
        <v>24</v>
      </c>
      <c r="BP69" s="2" t="s">
        <v>24</v>
      </c>
      <c r="BY69" s="2" t="s">
        <v>24</v>
      </c>
      <c r="CH69" s="2" t="s">
        <v>24</v>
      </c>
      <c r="CQ69" s="2" t="s">
        <v>24</v>
      </c>
    </row>
    <row r="70" spans="7:95" ht="1" customHeight="1">
      <c r="G70" s="6"/>
      <c r="H70" s="2">
        <f t="shared" si="16"/>
        <v>2.6</v>
      </c>
      <c r="I70" s="2">
        <f t="shared" si="2"/>
        <v>398.10717055349761</v>
      </c>
      <c r="J70" s="2">
        <f t="shared" si="3"/>
        <v>2501.3811247045737</v>
      </c>
      <c r="K70" s="6"/>
      <c r="L70" s="2" t="str">
        <f t="shared" si="4"/>
        <v>0.0145801711906274+24.9277665717018i</v>
      </c>
      <c r="M70" s="2">
        <f t="shared" si="5"/>
        <v>1.45801711906274E-2</v>
      </c>
      <c r="N70" s="2">
        <f t="shared" si="6"/>
        <v>24.927766571701799</v>
      </c>
      <c r="O70" s="6"/>
      <c r="P70" s="2" t="s">
        <v>24</v>
      </c>
      <c r="Q70" s="2">
        <f t="shared" si="17"/>
        <v>8</v>
      </c>
      <c r="R70" s="2" t="str">
        <f t="shared" si="8"/>
        <v>0.0136763611247227-0.0863491457664608i</v>
      </c>
      <c r="S70" s="2" t="str">
        <f t="shared" si="9"/>
        <v>25.0138112470457i</v>
      </c>
      <c r="T70" s="2" t="s">
        <v>24</v>
      </c>
      <c r="U70" s="21">
        <f t="shared" si="10"/>
        <v>8</v>
      </c>
      <c r="V70" s="21" t="str">
        <f t="shared" si="18"/>
        <v>0.0136763611247227-0.0863491457664608i</v>
      </c>
      <c r="W70" s="2" t="str">
        <f t="shared" si="12"/>
        <v>0.0145801711906274-0.086044675343923i</v>
      </c>
      <c r="X70" s="2" t="s">
        <v>24</v>
      </c>
      <c r="Y70" s="21" t="str">
        <f t="shared" si="13"/>
        <v>0.0145801711906274-0.086044675343923i</v>
      </c>
      <c r="Z70" s="21" t="str">
        <f t="shared" si="15"/>
        <v>25.0138112470457i</v>
      </c>
      <c r="AA70" s="2" t="str">
        <f t="shared" si="14"/>
        <v>0.0145801711906274+24.9277665717018i</v>
      </c>
      <c r="AB70" s="2" t="s">
        <v>24</v>
      </c>
      <c r="AK70" s="2" t="s">
        <v>24</v>
      </c>
      <c r="AO70" s="2" t="s">
        <v>24</v>
      </c>
      <c r="AT70" s="2" t="s">
        <v>24</v>
      </c>
      <c r="AX70" s="2" t="s">
        <v>24</v>
      </c>
      <c r="BC70" s="2" t="s">
        <v>24</v>
      </c>
      <c r="BG70" s="2" t="s">
        <v>24</v>
      </c>
      <c r="BP70" s="2" t="s">
        <v>24</v>
      </c>
      <c r="BY70" s="2" t="s">
        <v>24</v>
      </c>
      <c r="CH70" s="2" t="s">
        <v>24</v>
      </c>
      <c r="CQ70" s="2" t="s">
        <v>24</v>
      </c>
    </row>
    <row r="71" spans="7:95" ht="1" customHeight="1">
      <c r="G71" s="6"/>
      <c r="H71" s="2">
        <f t="shared" si="16"/>
        <v>2.5</v>
      </c>
      <c r="I71" s="2">
        <f t="shared" si="2"/>
        <v>316.22776601683825</v>
      </c>
      <c r="J71" s="2">
        <f t="shared" si="3"/>
        <v>1986.917653159222</v>
      </c>
      <c r="K71" s="6"/>
      <c r="L71" s="2" t="str">
        <f t="shared" si="4"/>
        <v>0.0181918492724147+19.7634078978213i</v>
      </c>
      <c r="M71" s="2">
        <f t="shared" si="5"/>
        <v>1.8191849272414701E-2</v>
      </c>
      <c r="N71" s="2">
        <f t="shared" si="6"/>
        <v>19.763407897821299</v>
      </c>
      <c r="O71" s="6"/>
      <c r="P71" s="2" t="s">
        <v>24</v>
      </c>
      <c r="Q71" s="2">
        <f t="shared" si="17"/>
        <v>8</v>
      </c>
      <c r="R71" s="2" t="str">
        <f t="shared" si="8"/>
        <v>0.0168255999900988-0.106232657422803i</v>
      </c>
      <c r="S71" s="2" t="str">
        <f t="shared" si="9"/>
        <v>19.8691765315922i</v>
      </c>
      <c r="T71" s="2" t="s">
        <v>24</v>
      </c>
      <c r="U71" s="21">
        <f t="shared" si="10"/>
        <v>8</v>
      </c>
      <c r="V71" s="21" t="str">
        <f t="shared" si="18"/>
        <v>0.0168255999900988-0.106232657422803i</v>
      </c>
      <c r="W71" s="2" t="str">
        <f t="shared" si="12"/>
        <v>0.0181918492724147-0.105768633770931i</v>
      </c>
      <c r="X71" s="2" t="s">
        <v>24</v>
      </c>
      <c r="Y71" s="21" t="str">
        <f t="shared" si="13"/>
        <v>0.0181918492724147-0.105768633770931i</v>
      </c>
      <c r="Z71" s="21" t="str">
        <f t="shared" si="15"/>
        <v>19.8691765315922i</v>
      </c>
      <c r="AA71" s="2" t="str">
        <f t="shared" si="14"/>
        <v>0.0181918492724147+19.7634078978213i</v>
      </c>
      <c r="AB71" s="2" t="s">
        <v>24</v>
      </c>
      <c r="AK71" s="2" t="s">
        <v>24</v>
      </c>
      <c r="AO71" s="2" t="s">
        <v>24</v>
      </c>
      <c r="AT71" s="2" t="s">
        <v>24</v>
      </c>
      <c r="AX71" s="2" t="s">
        <v>24</v>
      </c>
      <c r="BC71" s="2" t="s">
        <v>24</v>
      </c>
      <c r="BG71" s="2" t="s">
        <v>24</v>
      </c>
      <c r="BP71" s="2" t="s">
        <v>24</v>
      </c>
      <c r="BY71" s="2" t="s">
        <v>24</v>
      </c>
      <c r="CH71" s="2" t="s">
        <v>24</v>
      </c>
      <c r="CQ71" s="2" t="s">
        <v>24</v>
      </c>
    </row>
    <row r="72" spans="7:95" ht="1" customHeight="1">
      <c r="G72" s="6"/>
      <c r="H72" s="2">
        <f t="shared" si="16"/>
        <v>2.4</v>
      </c>
      <c r="I72" s="2">
        <f t="shared" si="2"/>
        <v>251.18864315095806</v>
      </c>
      <c r="J72" s="2">
        <f t="shared" si="3"/>
        <v>1578.2647919764759</v>
      </c>
      <c r="K72" s="6"/>
      <c r="L72" s="2" t="str">
        <f t="shared" si="4"/>
        <v>0.0227646748973009+15.6526614419285i</v>
      </c>
      <c r="M72" s="2">
        <f t="shared" si="5"/>
        <v>2.2764674897300899E-2</v>
      </c>
      <c r="N72" s="2">
        <f t="shared" si="6"/>
        <v>15.652661441928499</v>
      </c>
      <c r="O72" s="6"/>
      <c r="P72" s="2" t="s">
        <v>24</v>
      </c>
      <c r="Q72" s="2">
        <f t="shared" si="17"/>
        <v>8</v>
      </c>
      <c r="R72" s="2" t="str">
        <f t="shared" si="8"/>
        <v>0.0207000102179996-0.130694720867684i</v>
      </c>
      <c r="S72" s="2" t="str">
        <f t="shared" si="9"/>
        <v>15.7826479197648i</v>
      </c>
      <c r="T72" s="2" t="s">
        <v>24</v>
      </c>
      <c r="U72" s="21">
        <f t="shared" si="10"/>
        <v>8</v>
      </c>
      <c r="V72" s="21" t="str">
        <f t="shared" si="18"/>
        <v>0.0207000102179996-0.130694720867684i</v>
      </c>
      <c r="W72" s="2" t="str">
        <f t="shared" si="12"/>
        <v>0.0227646748973009-0.129986477836339i</v>
      </c>
      <c r="X72" s="2" t="s">
        <v>24</v>
      </c>
      <c r="Y72" s="21" t="str">
        <f t="shared" si="13"/>
        <v>0.0227646748973009-0.129986477836339i</v>
      </c>
      <c r="Z72" s="21" t="str">
        <f t="shared" si="15"/>
        <v>15.7826479197648i</v>
      </c>
      <c r="AA72" s="2" t="str">
        <f t="shared" si="14"/>
        <v>0.0227646748973009+15.6526614419285i</v>
      </c>
      <c r="AB72" s="2" t="s">
        <v>24</v>
      </c>
      <c r="AK72" s="2" t="s">
        <v>24</v>
      </c>
      <c r="AO72" s="2" t="s">
        <v>24</v>
      </c>
      <c r="AT72" s="2" t="s">
        <v>24</v>
      </c>
      <c r="AX72" s="2" t="s">
        <v>24</v>
      </c>
      <c r="BC72" s="2" t="s">
        <v>24</v>
      </c>
      <c r="BG72" s="2" t="s">
        <v>24</v>
      </c>
      <c r="BP72" s="2" t="s">
        <v>24</v>
      </c>
      <c r="BY72" s="2" t="s">
        <v>24</v>
      </c>
      <c r="CH72" s="2" t="s">
        <v>24</v>
      </c>
      <c r="CQ72" s="2" t="s">
        <v>24</v>
      </c>
    </row>
    <row r="73" spans="7:95" ht="1" customHeight="1">
      <c r="G73" s="6"/>
      <c r="H73" s="2">
        <f t="shared" si="16"/>
        <v>2.2999999999999998</v>
      </c>
      <c r="I73" s="2">
        <f t="shared" si="2"/>
        <v>199.52623149688802</v>
      </c>
      <c r="J73" s="2">
        <f t="shared" si="3"/>
        <v>1253.6602861381596</v>
      </c>
      <c r="K73" s="6"/>
      <c r="L73" s="2" t="str">
        <f t="shared" si="4"/>
        <v>0.0285854771637959+12.376896156707i</v>
      </c>
      <c r="M73" s="2">
        <f t="shared" si="5"/>
        <v>2.8585477163795898E-2</v>
      </c>
      <c r="N73" s="2">
        <f t="shared" si="6"/>
        <v>12.376896156707</v>
      </c>
      <c r="O73" s="6"/>
      <c r="P73" s="2" t="s">
        <v>24</v>
      </c>
      <c r="Q73" s="2">
        <f t="shared" si="17"/>
        <v>8</v>
      </c>
      <c r="R73" s="2" t="str">
        <f t="shared" si="8"/>
        <v>0.0254665761267022-0.160789633593553i</v>
      </c>
      <c r="S73" s="2" t="str">
        <f t="shared" si="9"/>
        <v>12.5366028613816i</v>
      </c>
      <c r="T73" s="2" t="s">
        <v>24</v>
      </c>
      <c r="U73" s="21">
        <f t="shared" si="10"/>
        <v>8</v>
      </c>
      <c r="V73" s="21" t="str">
        <f t="shared" si="18"/>
        <v>0.0254665761267022-0.160789633593553i</v>
      </c>
      <c r="W73" s="2" t="str">
        <f t="shared" si="12"/>
        <v>0.0285854771637959-0.159706704674577i</v>
      </c>
      <c r="X73" s="2" t="s">
        <v>24</v>
      </c>
      <c r="Y73" s="21" t="str">
        <f t="shared" si="13"/>
        <v>0.0285854771637959-0.159706704674577i</v>
      </c>
      <c r="Z73" s="21" t="str">
        <f t="shared" si="15"/>
        <v>12.5366028613816i</v>
      </c>
      <c r="AA73" s="2" t="str">
        <f t="shared" si="14"/>
        <v>0.0285854771637959+12.376896156707i</v>
      </c>
      <c r="AB73" s="2" t="s">
        <v>24</v>
      </c>
      <c r="AK73" s="2" t="s">
        <v>24</v>
      </c>
      <c r="AO73" s="2" t="s">
        <v>24</v>
      </c>
      <c r="AT73" s="2" t="s">
        <v>24</v>
      </c>
      <c r="AX73" s="2" t="s">
        <v>24</v>
      </c>
      <c r="BC73" s="2" t="s">
        <v>24</v>
      </c>
      <c r="BG73" s="2" t="s">
        <v>24</v>
      </c>
      <c r="BP73" s="2" t="s">
        <v>24</v>
      </c>
      <c r="BY73" s="2" t="s">
        <v>24</v>
      </c>
      <c r="CH73" s="2" t="s">
        <v>24</v>
      </c>
      <c r="CQ73" s="2" t="s">
        <v>24</v>
      </c>
    </row>
    <row r="74" spans="7:95" ht="1" customHeight="1">
      <c r="G74" s="6"/>
      <c r="H74" s="2">
        <f t="shared" si="16"/>
        <v>2.2000000000000002</v>
      </c>
      <c r="I74" s="2">
        <f t="shared" si="2"/>
        <v>158.48931924611153</v>
      </c>
      <c r="J74" s="2">
        <f t="shared" si="3"/>
        <v>995.81776203206277</v>
      </c>
      <c r="K74" s="6"/>
      <c r="L74" s="2" t="str">
        <f t="shared" si="4"/>
        <v>0.0360398784303221+9.76202251700201i</v>
      </c>
      <c r="M74" s="2">
        <f t="shared" si="5"/>
        <v>3.6039878430322102E-2</v>
      </c>
      <c r="N74" s="2">
        <f t="shared" si="6"/>
        <v>9.7620225170020092</v>
      </c>
      <c r="O74" s="6"/>
      <c r="P74" s="2" t="s">
        <v>24</v>
      </c>
      <c r="Q74" s="2">
        <f t="shared" si="17"/>
        <v>8</v>
      </c>
      <c r="R74" s="2" t="str">
        <f t="shared" si="8"/>
        <v>0.0313307333081979-0.197814464880514i</v>
      </c>
      <c r="S74" s="2" t="str">
        <f t="shared" si="9"/>
        <v>9.95817762032063i</v>
      </c>
      <c r="T74" s="2" t="s">
        <v>24</v>
      </c>
      <c r="U74" s="21">
        <f t="shared" si="10"/>
        <v>8</v>
      </c>
      <c r="V74" s="21" t="str">
        <f t="shared" si="18"/>
        <v>0.0313307333081979-0.197814464880514i</v>
      </c>
      <c r="W74" s="2" t="str">
        <f t="shared" si="12"/>
        <v>0.0360398784303221-0.196155103318617i</v>
      </c>
      <c r="X74" s="2" t="s">
        <v>24</v>
      </c>
      <c r="Y74" s="21" t="str">
        <f t="shared" si="13"/>
        <v>0.0360398784303221-0.196155103318617i</v>
      </c>
      <c r="Z74" s="21" t="str">
        <f t="shared" si="15"/>
        <v>9.95817762032063i</v>
      </c>
      <c r="AA74" s="2" t="str">
        <f t="shared" si="14"/>
        <v>0.0360398784303221+9.76202251700201i</v>
      </c>
      <c r="AB74" s="2" t="s">
        <v>24</v>
      </c>
      <c r="AK74" s="2" t="s">
        <v>24</v>
      </c>
      <c r="AO74" s="2" t="s">
        <v>24</v>
      </c>
      <c r="AT74" s="2" t="s">
        <v>24</v>
      </c>
      <c r="AX74" s="2" t="s">
        <v>24</v>
      </c>
      <c r="BC74" s="2" t="s">
        <v>24</v>
      </c>
      <c r="BG74" s="2" t="s">
        <v>24</v>
      </c>
      <c r="BP74" s="2" t="s">
        <v>24</v>
      </c>
      <c r="BY74" s="2" t="s">
        <v>24</v>
      </c>
      <c r="CH74" s="2" t="s">
        <v>24</v>
      </c>
      <c r="CQ74" s="2" t="s">
        <v>24</v>
      </c>
    </row>
    <row r="75" spans="7:95" ht="1" customHeight="1">
      <c r="G75" s="6"/>
      <c r="H75" s="2">
        <f t="shared" si="16"/>
        <v>2.1</v>
      </c>
      <c r="I75" s="2">
        <f t="shared" si="2"/>
        <v>125.89254117941677</v>
      </c>
      <c r="J75" s="2">
        <f t="shared" si="3"/>
        <v>791.0061650220124</v>
      </c>
      <c r="K75" s="6"/>
      <c r="L75" s="2" t="str">
        <f t="shared" si="4"/>
        <v>0.0456510391575071+7.66924571256425i</v>
      </c>
      <c r="M75" s="2">
        <f t="shared" si="5"/>
        <v>4.5651039157507102E-2</v>
      </c>
      <c r="N75" s="2">
        <f t="shared" si="6"/>
        <v>7.6692457125642504</v>
      </c>
      <c r="O75" s="6"/>
      <c r="P75" s="2" t="s">
        <v>24</v>
      </c>
      <c r="Q75" s="2">
        <f t="shared" si="17"/>
        <v>8</v>
      </c>
      <c r="R75" s="2" t="str">
        <f t="shared" si="8"/>
        <v>0.0385452227557272-0.243364958557459i</v>
      </c>
      <c r="S75" s="2" t="str">
        <f t="shared" si="9"/>
        <v>7.91006165022012i</v>
      </c>
      <c r="T75" s="2" t="s">
        <v>24</v>
      </c>
      <c r="U75" s="21">
        <f t="shared" si="10"/>
        <v>8</v>
      </c>
      <c r="V75" s="21" t="str">
        <f t="shared" si="18"/>
        <v>0.0385452227557272-0.243364958557459i</v>
      </c>
      <c r="W75" s="2" t="str">
        <f t="shared" si="12"/>
        <v>0.0456510391575071-0.240815937655865i</v>
      </c>
      <c r="X75" s="2" t="s">
        <v>24</v>
      </c>
      <c r="Y75" s="21" t="str">
        <f t="shared" si="13"/>
        <v>0.0456510391575071-0.240815937655865i</v>
      </c>
      <c r="Z75" s="21" t="str">
        <f t="shared" si="15"/>
        <v>7.91006165022012i</v>
      </c>
      <c r="AA75" s="2" t="str">
        <f t="shared" si="14"/>
        <v>0.0456510391575071+7.66924571256425i</v>
      </c>
      <c r="AB75" s="2" t="s">
        <v>24</v>
      </c>
      <c r="AK75" s="2" t="s">
        <v>24</v>
      </c>
      <c r="AO75" s="2" t="s">
        <v>24</v>
      </c>
      <c r="AT75" s="2" t="s">
        <v>24</v>
      </c>
      <c r="AX75" s="2" t="s">
        <v>24</v>
      </c>
      <c r="BC75" s="2" t="s">
        <v>24</v>
      </c>
      <c r="BG75" s="2" t="s">
        <v>24</v>
      </c>
      <c r="BP75" s="2" t="s">
        <v>24</v>
      </c>
      <c r="BY75" s="2" t="s">
        <v>24</v>
      </c>
      <c r="CH75" s="2" t="s">
        <v>24</v>
      </c>
      <c r="CQ75" s="2" t="s">
        <v>24</v>
      </c>
    </row>
    <row r="76" spans="7:95" ht="1" customHeight="1">
      <c r="G76" s="6"/>
      <c r="H76" s="2">
        <f t="shared" si="16"/>
        <v>2</v>
      </c>
      <c r="I76" s="2">
        <f t="shared" si="2"/>
        <v>100</v>
      </c>
      <c r="J76" s="2">
        <f t="shared" si="3"/>
        <v>628.31853071795865</v>
      </c>
      <c r="K76" s="6"/>
      <c r="L76" s="2" t="str">
        <f t="shared" si="4"/>
        <v>0.0581347726419804+5.98770820081609i</v>
      </c>
      <c r="M76" s="2">
        <f t="shared" si="5"/>
        <v>5.8134772641980401E-2</v>
      </c>
      <c r="N76" s="2">
        <f t="shared" si="6"/>
        <v>5.9877082008160896</v>
      </c>
      <c r="O76" s="6"/>
      <c r="P76" s="2" t="s">
        <v>24</v>
      </c>
      <c r="Q76" s="2">
        <f t="shared" si="17"/>
        <v>8</v>
      </c>
      <c r="R76" s="2" t="str">
        <f t="shared" si="8"/>
        <v>0.0474209838203779-0.299404308423291i</v>
      </c>
      <c r="S76" s="2" t="str">
        <f t="shared" si="9"/>
        <v>6.28318530717959i</v>
      </c>
      <c r="T76" s="2" t="s">
        <v>24</v>
      </c>
      <c r="U76" s="21">
        <f t="shared" si="10"/>
        <v>8</v>
      </c>
      <c r="V76" s="21" t="str">
        <f t="shared" si="18"/>
        <v>0.0474209838203779-0.299404308423291i</v>
      </c>
      <c r="W76" s="2" t="str">
        <f t="shared" si="12"/>
        <v>0.0581347726419804-0.295477106363495i</v>
      </c>
      <c r="X76" s="2" t="s">
        <v>24</v>
      </c>
      <c r="Y76" s="21" t="str">
        <f t="shared" si="13"/>
        <v>0.0581347726419804-0.295477106363495i</v>
      </c>
      <c r="Z76" s="21" t="str">
        <f t="shared" si="15"/>
        <v>6.28318530717959i</v>
      </c>
      <c r="AA76" s="2" t="str">
        <f t="shared" si="14"/>
        <v>0.0581347726419804+5.98770820081609i</v>
      </c>
      <c r="AB76" s="2" t="s">
        <v>24</v>
      </c>
      <c r="AK76" s="2" t="s">
        <v>24</v>
      </c>
      <c r="AO76" s="2" t="s">
        <v>24</v>
      </c>
      <c r="AT76" s="2" t="s">
        <v>24</v>
      </c>
      <c r="AX76" s="2" t="s">
        <v>24</v>
      </c>
      <c r="BC76" s="2" t="s">
        <v>24</v>
      </c>
      <c r="BG76" s="2" t="s">
        <v>24</v>
      </c>
      <c r="BP76" s="2" t="s">
        <v>24</v>
      </c>
      <c r="BY76" s="2" t="s">
        <v>24</v>
      </c>
      <c r="CH76" s="2" t="s">
        <v>24</v>
      </c>
      <c r="CQ76" s="2" t="s">
        <v>24</v>
      </c>
    </row>
    <row r="77" spans="7:95" ht="1" customHeight="1">
      <c r="G77" s="6"/>
      <c r="H77" s="2">
        <f t="shared" si="16"/>
        <v>1.9</v>
      </c>
      <c r="I77" s="2">
        <f t="shared" si="2"/>
        <v>79.432823472428197</v>
      </c>
      <c r="J77" s="2">
        <f t="shared" si="3"/>
        <v>499.09114934975059</v>
      </c>
      <c r="K77" s="6"/>
      <c r="L77" s="2" t="str">
        <f t="shared" si="4"/>
        <v>0.0744778935325971+4.6286348711747i</v>
      </c>
      <c r="M77" s="2">
        <f t="shared" si="5"/>
        <v>7.4477893532597095E-2</v>
      </c>
      <c r="N77" s="2">
        <f t="shared" si="6"/>
        <v>4.6286348711747003</v>
      </c>
      <c r="O77" s="6"/>
      <c r="P77" s="2" t="s">
        <v>24</v>
      </c>
      <c r="Q77" s="2">
        <f t="shared" si="17"/>
        <v>8</v>
      </c>
      <c r="R77" s="2" t="str">
        <f t="shared" si="8"/>
        <v>0.0583405554754101-0.368347770499854i</v>
      </c>
      <c r="S77" s="2" t="str">
        <f t="shared" si="9"/>
        <v>4.99091149349751i</v>
      </c>
      <c r="T77" s="2" t="s">
        <v>24</v>
      </c>
      <c r="U77" s="21">
        <f t="shared" si="10"/>
        <v>8</v>
      </c>
      <c r="V77" s="21" t="str">
        <f t="shared" si="18"/>
        <v>0.0583405554754101-0.368347770499854i</v>
      </c>
      <c r="W77" s="2" t="str">
        <f t="shared" si="12"/>
        <v>0.0744778935325971-0.362276622322813i</v>
      </c>
      <c r="X77" s="2" t="s">
        <v>24</v>
      </c>
      <c r="Y77" s="21" t="str">
        <f t="shared" si="13"/>
        <v>0.0744778935325971-0.362276622322813i</v>
      </c>
      <c r="Z77" s="21" t="str">
        <f t="shared" si="15"/>
        <v>4.99091149349751i</v>
      </c>
      <c r="AA77" s="2" t="str">
        <f t="shared" si="14"/>
        <v>0.0744778935325971+4.6286348711747i</v>
      </c>
      <c r="AB77" s="2" t="s">
        <v>24</v>
      </c>
      <c r="AK77" s="2" t="s">
        <v>24</v>
      </c>
      <c r="AO77" s="2" t="s">
        <v>24</v>
      </c>
      <c r="AT77" s="2" t="s">
        <v>24</v>
      </c>
      <c r="AX77" s="2" t="s">
        <v>24</v>
      </c>
      <c r="BC77" s="2" t="s">
        <v>24</v>
      </c>
      <c r="BG77" s="2" t="s">
        <v>24</v>
      </c>
      <c r="BP77" s="2" t="s">
        <v>24</v>
      </c>
      <c r="BY77" s="2" t="s">
        <v>24</v>
      </c>
      <c r="CH77" s="2" t="s">
        <v>24</v>
      </c>
      <c r="CQ77" s="2" t="s">
        <v>24</v>
      </c>
    </row>
    <row r="78" spans="7:95" ht="1" customHeight="1">
      <c r="G78" s="6"/>
      <c r="H78" s="2">
        <f t="shared" si="16"/>
        <v>1.8</v>
      </c>
      <c r="I78" s="2">
        <f t="shared" si="2"/>
        <v>63.095734448019364</v>
      </c>
      <c r="J78" s="2">
        <f t="shared" si="3"/>
        <v>396.44219162950014</v>
      </c>
      <c r="K78" s="6"/>
      <c r="L78" s="2" t="str">
        <f t="shared" si="4"/>
        <v>0.0960491257303287+3.52067713977879i</v>
      </c>
      <c r="M78" s="2">
        <f t="shared" si="5"/>
        <v>9.6049125730328699E-2</v>
      </c>
      <c r="N78" s="2">
        <f t="shared" si="6"/>
        <v>3.5206771397787899</v>
      </c>
      <c r="O78" s="6"/>
      <c r="P78" s="2" t="s">
        <v>24</v>
      </c>
      <c r="Q78" s="2">
        <f t="shared" si="17"/>
        <v>8</v>
      </c>
      <c r="R78" s="2" t="str">
        <f t="shared" si="8"/>
        <v>0.0717745634732444-0.453166758844337i</v>
      </c>
      <c r="S78" s="2" t="str">
        <f t="shared" si="9"/>
        <v>3.964421916295i</v>
      </c>
      <c r="T78" s="2" t="s">
        <v>24</v>
      </c>
      <c r="U78" s="21">
        <f t="shared" si="10"/>
        <v>8</v>
      </c>
      <c r="V78" s="21" t="str">
        <f t="shared" si="18"/>
        <v>0.0717745634732444-0.453166758844337i</v>
      </c>
      <c r="W78" s="2" t="str">
        <f t="shared" si="12"/>
        <v>0.0960491257303287-0.443744776516209i</v>
      </c>
      <c r="X78" s="2" t="s">
        <v>24</v>
      </c>
      <c r="Y78" s="21" t="str">
        <f t="shared" si="13"/>
        <v>0.0960491257303287-0.443744776516209i</v>
      </c>
      <c r="Z78" s="21" t="str">
        <f t="shared" si="15"/>
        <v>3.964421916295i</v>
      </c>
      <c r="AA78" s="2" t="str">
        <f t="shared" si="14"/>
        <v>0.0960491257303287+3.52067713977879i</v>
      </c>
      <c r="AB78" s="2" t="s">
        <v>24</v>
      </c>
      <c r="AK78" s="2" t="s">
        <v>24</v>
      </c>
      <c r="AO78" s="2" t="s">
        <v>24</v>
      </c>
      <c r="AT78" s="2" t="s">
        <v>24</v>
      </c>
      <c r="AX78" s="2" t="s">
        <v>24</v>
      </c>
      <c r="BC78" s="2" t="s">
        <v>24</v>
      </c>
      <c r="BG78" s="2" t="s">
        <v>24</v>
      </c>
      <c r="BP78" s="2" t="s">
        <v>24</v>
      </c>
      <c r="BY78" s="2" t="s">
        <v>24</v>
      </c>
      <c r="CH78" s="2" t="s">
        <v>24</v>
      </c>
      <c r="CQ78" s="2" t="s">
        <v>24</v>
      </c>
    </row>
    <row r="79" spans="7:95" ht="1" customHeight="1">
      <c r="G79" s="6"/>
      <c r="H79" s="2">
        <f t="shared" si="16"/>
        <v>1.7</v>
      </c>
      <c r="I79" s="2">
        <f t="shared" si="2"/>
        <v>50.118723362727238</v>
      </c>
      <c r="J79" s="2">
        <f t="shared" si="3"/>
        <v>314.90522624728607</v>
      </c>
      <c r="K79" s="6"/>
      <c r="L79" s="2" t="str">
        <f t="shared" si="4"/>
        <v>0.124754687551475+2.60622109212736i</v>
      </c>
      <c r="M79" s="2">
        <f t="shared" si="5"/>
        <v>0.12475468755147499</v>
      </c>
      <c r="N79" s="2">
        <f t="shared" si="6"/>
        <v>2.6062210921273601</v>
      </c>
      <c r="O79" s="6"/>
      <c r="P79" s="2" t="s">
        <v>24</v>
      </c>
      <c r="Q79" s="2">
        <f t="shared" si="17"/>
        <v>8</v>
      </c>
      <c r="R79" s="2" t="str">
        <f t="shared" si="8"/>
        <v>0.0883020039798236-0.557516911376453i</v>
      </c>
      <c r="S79" s="2" t="str">
        <f t="shared" si="9"/>
        <v>3.14905226247286i</v>
      </c>
      <c r="T79" s="2" t="s">
        <v>24</v>
      </c>
      <c r="U79" s="21">
        <f t="shared" si="10"/>
        <v>8</v>
      </c>
      <c r="V79" s="21" t="str">
        <f t="shared" si="18"/>
        <v>0.0883020039798236-0.557516911376453i</v>
      </c>
      <c r="W79" s="2" t="str">
        <f t="shared" si="12"/>
        <v>0.124754687551475-0.542831170345496i</v>
      </c>
      <c r="X79" s="2" t="s">
        <v>24</v>
      </c>
      <c r="Y79" s="21" t="str">
        <f t="shared" si="13"/>
        <v>0.124754687551475-0.542831170345496i</v>
      </c>
      <c r="Z79" s="21" t="str">
        <f t="shared" si="15"/>
        <v>3.14905226247286i</v>
      </c>
      <c r="AA79" s="2" t="str">
        <f t="shared" si="14"/>
        <v>0.124754687551475+2.60622109212736i</v>
      </c>
      <c r="AB79" s="2" t="s">
        <v>24</v>
      </c>
      <c r="AK79" s="2" t="s">
        <v>24</v>
      </c>
      <c r="AO79" s="2" t="s">
        <v>24</v>
      </c>
      <c r="AT79" s="2" t="s">
        <v>24</v>
      </c>
      <c r="AX79" s="2" t="s">
        <v>24</v>
      </c>
      <c r="BC79" s="2" t="s">
        <v>24</v>
      </c>
      <c r="BG79" s="2" t="s">
        <v>24</v>
      </c>
      <c r="BP79" s="2" t="s">
        <v>24</v>
      </c>
      <c r="BY79" s="2" t="s">
        <v>24</v>
      </c>
      <c r="CH79" s="2" t="s">
        <v>24</v>
      </c>
      <c r="CQ79" s="2" t="s">
        <v>24</v>
      </c>
    </row>
    <row r="80" spans="7:95" ht="1" customHeight="1">
      <c r="G80" s="6"/>
      <c r="H80" s="2">
        <f t="shared" si="16"/>
        <v>1.6</v>
      </c>
      <c r="I80" s="2">
        <f t="shared" si="2"/>
        <v>39.810717055349755</v>
      </c>
      <c r="J80" s="2">
        <f t="shared" si="3"/>
        <v>250.13811247045734</v>
      </c>
      <c r="K80" s="6"/>
      <c r="L80" s="2" t="str">
        <f t="shared" si="4"/>
        <v>0.16325309617626+1.83848404730483i</v>
      </c>
      <c r="M80" s="2">
        <f t="shared" si="5"/>
        <v>0.16325309617625999</v>
      </c>
      <c r="N80" s="2">
        <f t="shared" si="6"/>
        <v>1.8384840473048301</v>
      </c>
      <c r="O80" s="6"/>
      <c r="P80" s="2" t="s">
        <v>24</v>
      </c>
      <c r="Q80" s="2">
        <f t="shared" si="17"/>
        <v>8</v>
      </c>
      <c r="R80" s="2" t="str">
        <f t="shared" si="8"/>
        <v>0.108635197896528-0.685895645266224i</v>
      </c>
      <c r="S80" s="2" t="str">
        <f t="shared" si="9"/>
        <v>2.50138112470457i</v>
      </c>
      <c r="T80" s="2" t="s">
        <v>24</v>
      </c>
      <c r="U80" s="21">
        <f t="shared" si="10"/>
        <v>8</v>
      </c>
      <c r="V80" s="21" t="str">
        <f t="shared" si="18"/>
        <v>0.108635197896528-0.685895645266224i</v>
      </c>
      <c r="W80" s="2" t="str">
        <f t="shared" si="12"/>
        <v>0.16325309617626-0.662897077399739i</v>
      </c>
      <c r="X80" s="2" t="s">
        <v>24</v>
      </c>
      <c r="Y80" s="21" t="str">
        <f t="shared" si="13"/>
        <v>0.16325309617626-0.662897077399739i</v>
      </c>
      <c r="Z80" s="21" t="str">
        <f t="shared" si="15"/>
        <v>2.50138112470457i</v>
      </c>
      <c r="AA80" s="2" t="str">
        <f t="shared" si="14"/>
        <v>0.16325309617626+1.83848404730483i</v>
      </c>
      <c r="AB80" s="2" t="s">
        <v>24</v>
      </c>
      <c r="AK80" s="2" t="s">
        <v>24</v>
      </c>
      <c r="AO80" s="2" t="s">
        <v>24</v>
      </c>
      <c r="AT80" s="2" t="s">
        <v>24</v>
      </c>
      <c r="AX80" s="2" t="s">
        <v>24</v>
      </c>
      <c r="BC80" s="2" t="s">
        <v>24</v>
      </c>
      <c r="BG80" s="2" t="s">
        <v>24</v>
      </c>
      <c r="BP80" s="2" t="s">
        <v>24</v>
      </c>
      <c r="BY80" s="2" t="s">
        <v>24</v>
      </c>
      <c r="CH80" s="2" t="s">
        <v>24</v>
      </c>
      <c r="CQ80" s="2" t="s">
        <v>24</v>
      </c>
    </row>
    <row r="81" spans="7:95" ht="1" customHeight="1">
      <c r="G81" s="6"/>
      <c r="H81" s="2">
        <f t="shared" si="16"/>
        <v>1.5</v>
      </c>
      <c r="I81" s="2">
        <f t="shared" si="2"/>
        <v>31.622776601683803</v>
      </c>
      <c r="J81" s="2">
        <f t="shared" si="3"/>
        <v>198.69176531592208</v>
      </c>
      <c r="K81" s="6"/>
      <c r="L81" s="2" t="str">
        <f t="shared" si="4"/>
        <v>0.215243967420609+1.17927816344188i</v>
      </c>
      <c r="M81" s="2">
        <f t="shared" si="5"/>
        <v>0.215243967420609</v>
      </c>
      <c r="N81" s="2">
        <f t="shared" si="6"/>
        <v>1.1792781634418801</v>
      </c>
      <c r="O81" s="6"/>
      <c r="P81" s="2" t="s">
        <v>24</v>
      </c>
      <c r="Q81" s="2">
        <f t="shared" si="17"/>
        <v>8</v>
      </c>
      <c r="R81" s="2" t="str">
        <f t="shared" si="8"/>
        <v>0.133650491383121-0.843835992407243i</v>
      </c>
      <c r="S81" s="2" t="str">
        <f t="shared" si="9"/>
        <v>1.98691765315922i</v>
      </c>
      <c r="T81" s="2" t="s">
        <v>24</v>
      </c>
      <c r="U81" s="21">
        <f t="shared" si="10"/>
        <v>8</v>
      </c>
      <c r="V81" s="21" t="str">
        <f t="shared" si="18"/>
        <v>0.133650491383121-0.843835992407243i</v>
      </c>
      <c r="W81" s="2" t="str">
        <f t="shared" si="12"/>
        <v>0.215243967420609-0.807639489717345i</v>
      </c>
      <c r="X81" s="2" t="s">
        <v>24</v>
      </c>
      <c r="Y81" s="21" t="str">
        <f t="shared" si="13"/>
        <v>0.215243967420609-0.807639489717345i</v>
      </c>
      <c r="Z81" s="21" t="str">
        <f t="shared" si="15"/>
        <v>1.98691765315922i</v>
      </c>
      <c r="AA81" s="2" t="str">
        <f t="shared" si="14"/>
        <v>0.215243967420609+1.17927816344188i</v>
      </c>
      <c r="AB81" s="2" t="s">
        <v>24</v>
      </c>
      <c r="AK81" s="2" t="s">
        <v>24</v>
      </c>
      <c r="AO81" s="2" t="s">
        <v>24</v>
      </c>
      <c r="AT81" s="2" t="s">
        <v>24</v>
      </c>
      <c r="AX81" s="2" t="s">
        <v>24</v>
      </c>
      <c r="BC81" s="2" t="s">
        <v>24</v>
      </c>
      <c r="BG81" s="2" t="s">
        <v>24</v>
      </c>
      <c r="BP81" s="2" t="s">
        <v>24</v>
      </c>
      <c r="BY81" s="2" t="s">
        <v>24</v>
      </c>
      <c r="CH81" s="2" t="s">
        <v>24</v>
      </c>
      <c r="CQ81" s="2" t="s">
        <v>24</v>
      </c>
    </row>
    <row r="82" spans="7:95" ht="1" customHeight="1">
      <c r="G82" s="6"/>
      <c r="H82" s="2">
        <f t="shared" si="16"/>
        <v>1.4</v>
      </c>
      <c r="I82" s="2">
        <f t="shared" si="2"/>
        <v>25.118864315095799</v>
      </c>
      <c r="J82" s="2">
        <f t="shared" si="3"/>
        <v>157.82647919764753</v>
      </c>
      <c r="K82" s="6"/>
      <c r="L82" s="2" t="str">
        <f t="shared" si="4"/>
        <v>0.285839575922881+0.59737310631513i</v>
      </c>
      <c r="M82" s="2">
        <f t="shared" si="5"/>
        <v>0.28583957592288101</v>
      </c>
      <c r="N82" s="2">
        <f t="shared" si="6"/>
        <v>0.59737310631512996</v>
      </c>
      <c r="O82" s="6"/>
      <c r="P82" s="2" t="s">
        <v>24</v>
      </c>
      <c r="Q82" s="2">
        <f t="shared" si="17"/>
        <v>8</v>
      </c>
      <c r="R82" s="2" t="str">
        <f t="shared" si="8"/>
        <v>0.164426025752383-1.0381450691461i</v>
      </c>
      <c r="S82" s="2" t="str">
        <f t="shared" si="9"/>
        <v>1.57826479197648i</v>
      </c>
      <c r="T82" s="2" t="s">
        <v>24</v>
      </c>
      <c r="U82" s="21">
        <f t="shared" si="10"/>
        <v>8</v>
      </c>
      <c r="V82" s="21" t="str">
        <f t="shared" si="18"/>
        <v>0.164426025752383-1.0381450691461i</v>
      </c>
      <c r="W82" s="2" t="str">
        <f t="shared" si="12"/>
        <v>0.285839575922881-0.98089168566135i</v>
      </c>
      <c r="X82" s="2" t="s">
        <v>24</v>
      </c>
      <c r="Y82" s="21" t="str">
        <f t="shared" si="13"/>
        <v>0.285839575922881-0.98089168566135i</v>
      </c>
      <c r="Z82" s="21" t="str">
        <f t="shared" si="15"/>
        <v>1.57826479197648i</v>
      </c>
      <c r="AA82" s="2" t="str">
        <f t="shared" si="14"/>
        <v>0.285839575922881+0.59737310631513i</v>
      </c>
      <c r="AB82" s="2" t="s">
        <v>24</v>
      </c>
      <c r="AK82" s="2" t="s">
        <v>24</v>
      </c>
      <c r="AO82" s="2" t="s">
        <v>24</v>
      </c>
      <c r="AT82" s="2" t="s">
        <v>24</v>
      </c>
      <c r="AX82" s="2" t="s">
        <v>24</v>
      </c>
      <c r="BC82" s="2" t="s">
        <v>24</v>
      </c>
      <c r="BG82" s="2" t="s">
        <v>24</v>
      </c>
      <c r="BP82" s="2" t="s">
        <v>24</v>
      </c>
      <c r="BY82" s="2" t="s">
        <v>24</v>
      </c>
      <c r="CH82" s="2" t="s">
        <v>24</v>
      </c>
      <c r="CQ82" s="2" t="s">
        <v>24</v>
      </c>
    </row>
    <row r="83" spans="7:95" ht="1" customHeight="1">
      <c r="G83" s="6"/>
      <c r="H83" s="2">
        <f t="shared" si="16"/>
        <v>1.3</v>
      </c>
      <c r="I83" s="2">
        <f t="shared" si="2"/>
        <v>19.952623149688804</v>
      </c>
      <c r="J83" s="2">
        <f t="shared" si="3"/>
        <v>125.36602861381597</v>
      </c>
      <c r="K83" s="6"/>
      <c r="L83" s="2" t="str">
        <f t="shared" si="4"/>
        <v>0.382007658379894+0.06744490182316i</v>
      </c>
      <c r="M83" s="2">
        <f t="shared" si="5"/>
        <v>0.38200765837989398</v>
      </c>
      <c r="N83" s="2">
        <f t="shared" si="6"/>
        <v>6.744490182316E-2</v>
      </c>
      <c r="O83" s="6"/>
      <c r="P83" s="2" t="s">
        <v>24</v>
      </c>
      <c r="Q83" s="2">
        <f t="shared" si="17"/>
        <v>8</v>
      </c>
      <c r="R83" s="2" t="str">
        <f t="shared" si="8"/>
        <v>0.202288204591949-1.27719745814331i</v>
      </c>
      <c r="S83" s="2" t="str">
        <f t="shared" si="9"/>
        <v>1.25366028613816i</v>
      </c>
      <c r="T83" s="2" t="s">
        <v>24</v>
      </c>
      <c r="U83" s="21">
        <f t="shared" si="10"/>
        <v>8</v>
      </c>
      <c r="V83" s="21" t="str">
        <f t="shared" si="18"/>
        <v>0.202288204591949-1.27719745814331i</v>
      </c>
      <c r="W83" s="2" t="str">
        <f t="shared" si="12"/>
        <v>0.382007658379894-1.186215384315i</v>
      </c>
      <c r="X83" s="2" t="s">
        <v>24</v>
      </c>
      <c r="Y83" s="21" t="str">
        <f t="shared" si="13"/>
        <v>0.382007658379894-1.186215384315i</v>
      </c>
      <c r="Z83" s="21" t="str">
        <f t="shared" si="15"/>
        <v>1.25366028613816i</v>
      </c>
      <c r="AA83" s="2" t="str">
        <f t="shared" si="14"/>
        <v>0.382007658379894+0.06744490182316i</v>
      </c>
      <c r="AB83" s="2" t="s">
        <v>24</v>
      </c>
      <c r="AK83" s="2" t="s">
        <v>24</v>
      </c>
      <c r="AO83" s="2" t="s">
        <v>24</v>
      </c>
      <c r="AT83" s="2" t="s">
        <v>24</v>
      </c>
      <c r="AX83" s="2" t="s">
        <v>24</v>
      </c>
      <c r="BC83" s="2" t="s">
        <v>24</v>
      </c>
      <c r="BG83" s="2" t="s">
        <v>24</v>
      </c>
      <c r="BP83" s="2" t="s">
        <v>24</v>
      </c>
      <c r="BY83" s="2" t="s">
        <v>24</v>
      </c>
      <c r="CH83" s="2" t="s">
        <v>24</v>
      </c>
      <c r="CQ83" s="2" t="s">
        <v>24</v>
      </c>
    </row>
    <row r="84" spans="7:95" ht="1" customHeight="1">
      <c r="G84" s="6"/>
      <c r="H84" s="2">
        <f t="shared" si="16"/>
        <v>1.2</v>
      </c>
      <c r="I84" s="2">
        <f t="shared" si="2"/>
        <v>15.848931924611136</v>
      </c>
      <c r="J84" s="2">
        <f t="shared" si="3"/>
        <v>99.581776203206175</v>
      </c>
      <c r="K84" s="6"/>
      <c r="L84" s="2" t="str">
        <f t="shared" si="4"/>
        <v>0.513025447456461-0.430347990504848i</v>
      </c>
      <c r="M84" s="2">
        <f t="shared" si="5"/>
        <v>0.51302544745646095</v>
      </c>
      <c r="N84" s="2">
        <f t="shared" si="6"/>
        <v>-0.43034799050484801</v>
      </c>
      <c r="O84" s="6"/>
      <c r="P84" s="2" t="s">
        <v>24</v>
      </c>
      <c r="Q84" s="2">
        <f t="shared" si="17"/>
        <v>8</v>
      </c>
      <c r="R84" s="2" t="str">
        <f t="shared" si="8"/>
        <v>0.248868860813181-1.57129614691467i</v>
      </c>
      <c r="S84" s="2" t="str">
        <f t="shared" si="9"/>
        <v>0.995817762032062i</v>
      </c>
      <c r="T84" s="2" t="s">
        <v>24</v>
      </c>
      <c r="U84" s="21">
        <f t="shared" si="10"/>
        <v>8</v>
      </c>
      <c r="V84" s="21" t="str">
        <f t="shared" si="18"/>
        <v>0.248868860813181-1.57129614691467i</v>
      </c>
      <c r="W84" s="2" t="str">
        <f t="shared" si="12"/>
        <v>0.513025447456461-1.42616575253691i</v>
      </c>
      <c r="X84" s="2" t="s">
        <v>24</v>
      </c>
      <c r="Y84" s="21" t="str">
        <f t="shared" si="13"/>
        <v>0.513025447456461-1.42616575253691i</v>
      </c>
      <c r="Z84" s="21" t="str">
        <f t="shared" si="15"/>
        <v>0.995817762032062i</v>
      </c>
      <c r="AA84" s="2" t="str">
        <f t="shared" si="14"/>
        <v>0.513025447456461-0.430347990504848i</v>
      </c>
      <c r="AB84" s="2" t="s">
        <v>24</v>
      </c>
      <c r="AK84" s="2" t="s">
        <v>24</v>
      </c>
      <c r="AO84" s="2" t="s">
        <v>24</v>
      </c>
      <c r="AT84" s="2" t="s">
        <v>24</v>
      </c>
      <c r="AX84" s="2" t="s">
        <v>24</v>
      </c>
      <c r="BC84" s="2" t="s">
        <v>24</v>
      </c>
      <c r="BG84" s="2" t="s">
        <v>24</v>
      </c>
      <c r="BP84" s="2" t="s">
        <v>24</v>
      </c>
      <c r="BY84" s="2" t="s">
        <v>24</v>
      </c>
      <c r="CH84" s="2" t="s">
        <v>24</v>
      </c>
      <c r="CQ84" s="2" t="s">
        <v>24</v>
      </c>
    </row>
    <row r="85" spans="7:95" ht="1" customHeight="1">
      <c r="G85" s="6"/>
      <c r="H85" s="2">
        <f t="shared" si="16"/>
        <v>1.1000000000000001</v>
      </c>
      <c r="I85" s="2">
        <f t="shared" si="2"/>
        <v>12.58925411794168</v>
      </c>
      <c r="J85" s="2">
        <f t="shared" si="3"/>
        <v>79.100616502201262</v>
      </c>
      <c r="K85" s="6"/>
      <c r="L85" s="2" t="str">
        <f t="shared" si="4"/>
        <v>0.690788583810096-0.910084501920417i</v>
      </c>
      <c r="M85" s="2">
        <f t="shared" si="5"/>
        <v>0.690788583810096</v>
      </c>
      <c r="N85" s="2">
        <f t="shared" si="6"/>
        <v>-0.91008450192041701</v>
      </c>
      <c r="O85" s="6"/>
      <c r="P85" s="2" t="s">
        <v>24</v>
      </c>
      <c r="Q85" s="2">
        <f t="shared" si="17"/>
        <v>8</v>
      </c>
      <c r="R85" s="2" t="str">
        <f t="shared" si="8"/>
        <v>0.306175587486109-1.93311657924694i</v>
      </c>
      <c r="S85" s="2" t="str">
        <f t="shared" si="9"/>
        <v>0.791006165022013i</v>
      </c>
      <c r="T85" s="2" t="s">
        <v>24</v>
      </c>
      <c r="U85" s="21">
        <f t="shared" si="10"/>
        <v>8</v>
      </c>
      <c r="V85" s="21" t="str">
        <f t="shared" si="18"/>
        <v>0.306175587486109-1.93311657924694i</v>
      </c>
      <c r="W85" s="2" t="str">
        <f t="shared" si="12"/>
        <v>0.690788583810096-1.70109066694243i</v>
      </c>
      <c r="X85" s="2" t="s">
        <v>24</v>
      </c>
      <c r="Y85" s="21" t="str">
        <f t="shared" si="13"/>
        <v>0.690788583810096-1.70109066694243i</v>
      </c>
      <c r="Z85" s="21" t="str">
        <f t="shared" si="15"/>
        <v>0.791006165022013i</v>
      </c>
      <c r="AA85" s="2" t="str">
        <f t="shared" si="14"/>
        <v>0.690788583810096-0.910084501920417i</v>
      </c>
      <c r="AB85" s="2" t="s">
        <v>24</v>
      </c>
      <c r="AK85" s="2" t="s">
        <v>24</v>
      </c>
      <c r="AO85" s="2" t="s">
        <v>24</v>
      </c>
      <c r="AT85" s="2" t="s">
        <v>24</v>
      </c>
      <c r="AX85" s="2" t="s">
        <v>24</v>
      </c>
      <c r="BC85" s="2" t="s">
        <v>24</v>
      </c>
      <c r="BG85" s="2" t="s">
        <v>24</v>
      </c>
      <c r="BP85" s="2" t="s">
        <v>24</v>
      </c>
      <c r="BY85" s="2" t="s">
        <v>24</v>
      </c>
      <c r="CH85" s="2" t="s">
        <v>24</v>
      </c>
      <c r="CQ85" s="2" t="s">
        <v>24</v>
      </c>
    </row>
    <row r="86" spans="7:95" ht="1" customHeight="1">
      <c r="G86" s="6"/>
      <c r="H86" s="2">
        <f t="shared" si="16"/>
        <v>1</v>
      </c>
      <c r="I86" s="2">
        <f t="shared" si="2"/>
        <v>10</v>
      </c>
      <c r="J86" s="2">
        <f t="shared" si="3"/>
        <v>62.831853071795862</v>
      </c>
      <c r="K86" s="6"/>
      <c r="L86" s="2" t="str">
        <f t="shared" si="4"/>
        <v>0.929658554909022-1.37904762625645i</v>
      </c>
      <c r="M86" s="2">
        <f t="shared" si="5"/>
        <v>0.92965855490902205</v>
      </c>
      <c r="N86" s="2">
        <f t="shared" si="6"/>
        <v>-1.3790476262564499</v>
      </c>
      <c r="O86" s="6"/>
      <c r="P86" s="2" t="s">
        <v>24</v>
      </c>
      <c r="Q86" s="2">
        <f t="shared" si="17"/>
        <v>8</v>
      </c>
      <c r="R86" s="2" t="str">
        <f t="shared" si="8"/>
        <v>0.376678263669295-2.37825295778717i</v>
      </c>
      <c r="S86" s="2" t="str">
        <f t="shared" si="9"/>
        <v>0.628318530717959i</v>
      </c>
      <c r="T86" s="2" t="s">
        <v>24</v>
      </c>
      <c r="U86" s="21">
        <f t="shared" si="10"/>
        <v>8</v>
      </c>
      <c r="V86" s="21" t="str">
        <f t="shared" si="18"/>
        <v>0.376678263669295-2.37825295778717i</v>
      </c>
      <c r="W86" s="2" t="str">
        <f t="shared" si="12"/>
        <v>0.929658554909022-2.00736615697441i</v>
      </c>
      <c r="X86" s="2" t="s">
        <v>24</v>
      </c>
      <c r="Y86" s="21" t="str">
        <f t="shared" si="13"/>
        <v>0.929658554909022-2.00736615697441i</v>
      </c>
      <c r="Z86" s="21" t="str">
        <f t="shared" si="15"/>
        <v>0.628318530717959i</v>
      </c>
      <c r="AA86" s="2" t="str">
        <f t="shared" si="14"/>
        <v>0.929658554909022-1.37904762625645i</v>
      </c>
      <c r="AB86" s="2" t="s">
        <v>24</v>
      </c>
      <c r="AK86" s="2" t="s">
        <v>24</v>
      </c>
      <c r="AO86" s="2" t="s">
        <v>24</v>
      </c>
      <c r="AT86" s="2" t="s">
        <v>24</v>
      </c>
      <c r="AX86" s="2" t="s">
        <v>24</v>
      </c>
      <c r="BC86" s="2" t="s">
        <v>24</v>
      </c>
      <c r="BG86" s="2" t="s">
        <v>24</v>
      </c>
      <c r="BP86" s="2" t="s">
        <v>24</v>
      </c>
      <c r="BY86" s="2" t="s">
        <v>24</v>
      </c>
      <c r="CH86" s="2" t="s">
        <v>24</v>
      </c>
      <c r="CQ86" s="2" t="s">
        <v>24</v>
      </c>
    </row>
    <row r="87" spans="7:95" ht="1" customHeight="1">
      <c r="G87" s="6"/>
      <c r="H87" s="2">
        <f t="shared" si="16"/>
        <v>0.9</v>
      </c>
      <c r="I87" s="2">
        <f t="shared" si="2"/>
        <v>7.9432823472428176</v>
      </c>
      <c r="J87" s="2">
        <f t="shared" si="3"/>
        <v>49.909114934975051</v>
      </c>
      <c r="K87" s="6"/>
      <c r="L87" s="2" t="str">
        <f t="shared" si="4"/>
        <v>1.24532988959789-1.8360682240979i</v>
      </c>
      <c r="M87" s="2">
        <f t="shared" si="5"/>
        <v>1.2453298895978899</v>
      </c>
      <c r="N87" s="2">
        <f t="shared" si="6"/>
        <v>-1.8360682240979</v>
      </c>
      <c r="O87" s="6"/>
      <c r="P87" s="2" t="s">
        <v>24</v>
      </c>
      <c r="Q87" s="2">
        <f t="shared" si="17"/>
        <v>8</v>
      </c>
      <c r="R87" s="2" t="str">
        <f t="shared" si="8"/>
        <v>0.463415504436165-2.92589034305774i</v>
      </c>
      <c r="S87" s="2" t="str">
        <f t="shared" si="9"/>
        <v>0.499091149349751i</v>
      </c>
      <c r="T87" s="2" t="s">
        <v>24</v>
      </c>
      <c r="U87" s="21">
        <f t="shared" si="10"/>
        <v>8</v>
      </c>
      <c r="V87" s="21" t="str">
        <f t="shared" si="18"/>
        <v>0.463415504436165-2.92589034305774i</v>
      </c>
      <c r="W87" s="2" t="str">
        <f t="shared" si="12"/>
        <v>1.24532988959789-2.33515937344765i</v>
      </c>
      <c r="X87" s="2" t="s">
        <v>24</v>
      </c>
      <c r="Y87" s="21" t="str">
        <f t="shared" si="13"/>
        <v>1.24532988959789-2.33515937344765i</v>
      </c>
      <c r="Z87" s="21" t="str">
        <f t="shared" si="15"/>
        <v>0.499091149349751i</v>
      </c>
      <c r="AA87" s="2" t="str">
        <f t="shared" si="14"/>
        <v>1.24532988959789-1.8360682240979i</v>
      </c>
      <c r="AB87" s="2" t="s">
        <v>24</v>
      </c>
      <c r="AK87" s="2" t="s">
        <v>24</v>
      </c>
      <c r="AO87" s="2" t="s">
        <v>24</v>
      </c>
      <c r="AT87" s="2" t="s">
        <v>24</v>
      </c>
      <c r="AX87" s="2" t="s">
        <v>24</v>
      </c>
      <c r="BC87" s="2" t="s">
        <v>24</v>
      </c>
      <c r="BG87" s="2" t="s">
        <v>24</v>
      </c>
      <c r="BP87" s="2" t="s">
        <v>24</v>
      </c>
      <c r="BY87" s="2" t="s">
        <v>24</v>
      </c>
      <c r="CH87" s="2" t="s">
        <v>24</v>
      </c>
      <c r="CQ87" s="2" t="s">
        <v>24</v>
      </c>
    </row>
    <row r="88" spans="7:95" ht="1" customHeight="1">
      <c r="G88" s="6"/>
      <c r="H88" s="2">
        <f t="shared" si="16"/>
        <v>0.8</v>
      </c>
      <c r="I88" s="2">
        <f t="shared" si="2"/>
        <v>6.3095734448019343</v>
      </c>
      <c r="J88" s="2">
        <f t="shared" si="3"/>
        <v>39.644219162950002</v>
      </c>
      <c r="K88" s="6"/>
      <c r="L88" s="2" t="str">
        <f t="shared" si="4"/>
        <v>1.65208208932298-2.26981573464344i</v>
      </c>
      <c r="M88" s="2">
        <f t="shared" si="5"/>
        <v>1.65208208932298</v>
      </c>
      <c r="N88" s="2">
        <f t="shared" si="6"/>
        <v>-2.2698157346434402</v>
      </c>
      <c r="O88" s="6"/>
      <c r="P88" s="2" t="s">
        <v>24</v>
      </c>
      <c r="Q88" s="2">
        <f t="shared" si="17"/>
        <v>8</v>
      </c>
      <c r="R88" s="2" t="str">
        <f t="shared" si="8"/>
        <v>0.570125623018081-3.59963151588546i</v>
      </c>
      <c r="S88" s="2" t="str">
        <f t="shared" si="9"/>
        <v>0.3964421916295i</v>
      </c>
      <c r="T88" s="2" t="s">
        <v>24</v>
      </c>
      <c r="U88" s="21">
        <f t="shared" si="10"/>
        <v>8</v>
      </c>
      <c r="V88" s="21" t="str">
        <f t="shared" si="18"/>
        <v>0.570125623018081-3.59963151588546i</v>
      </c>
      <c r="W88" s="2" t="str">
        <f t="shared" si="12"/>
        <v>1.65208208932298-2.66625792627294i</v>
      </c>
      <c r="X88" s="2" t="s">
        <v>24</v>
      </c>
      <c r="Y88" s="21" t="str">
        <f t="shared" si="13"/>
        <v>1.65208208932298-2.66625792627294i</v>
      </c>
      <c r="Z88" s="21" t="str">
        <f t="shared" si="15"/>
        <v>0.3964421916295i</v>
      </c>
      <c r="AA88" s="2" t="str">
        <f t="shared" si="14"/>
        <v>1.65208208932298-2.26981573464344i</v>
      </c>
      <c r="AB88" s="2" t="s">
        <v>24</v>
      </c>
      <c r="AK88" s="2" t="s">
        <v>24</v>
      </c>
      <c r="AO88" s="2" t="s">
        <v>24</v>
      </c>
      <c r="AT88" s="2" t="s">
        <v>24</v>
      </c>
      <c r="AX88" s="2" t="s">
        <v>24</v>
      </c>
      <c r="BC88" s="2" t="s">
        <v>24</v>
      </c>
      <c r="BG88" s="2" t="s">
        <v>24</v>
      </c>
      <c r="BP88" s="2" t="s">
        <v>24</v>
      </c>
      <c r="BY88" s="2" t="s">
        <v>24</v>
      </c>
      <c r="CH88" s="2" t="s">
        <v>24</v>
      </c>
      <c r="CQ88" s="2" t="s">
        <v>24</v>
      </c>
    </row>
    <row r="89" spans="7:95" ht="1" customHeight="1">
      <c r="G89" s="6"/>
      <c r="H89" s="2">
        <f t="shared" si="16"/>
        <v>0.7</v>
      </c>
      <c r="I89" s="2">
        <f t="shared" si="2"/>
        <v>5.0118723362727229</v>
      </c>
      <c r="J89" s="2">
        <f t="shared" si="3"/>
        <v>31.490522624728598</v>
      </c>
      <c r="K89" s="6"/>
      <c r="L89" s="2" t="str">
        <f t="shared" si="4"/>
        <v>2.15806052974047-2.65830472790275i</v>
      </c>
      <c r="M89" s="2">
        <f t="shared" si="5"/>
        <v>2.15806052974047</v>
      </c>
      <c r="N89" s="2">
        <f t="shared" si="6"/>
        <v>-2.6583047279027499</v>
      </c>
      <c r="O89" s="6"/>
      <c r="P89" s="2" t="s">
        <v>24</v>
      </c>
      <c r="Q89" s="2">
        <f t="shared" si="17"/>
        <v>8</v>
      </c>
      <c r="R89" s="2" t="str">
        <f t="shared" si="8"/>
        <v>0.701407749439098-4.42851424042592i</v>
      </c>
      <c r="S89" s="2" t="str">
        <f t="shared" si="9"/>
        <v>0.314905226247286i</v>
      </c>
      <c r="T89" s="2" t="s">
        <v>24</v>
      </c>
      <c r="U89" s="21">
        <f t="shared" si="10"/>
        <v>8</v>
      </c>
      <c r="V89" s="21" t="str">
        <f t="shared" si="18"/>
        <v>0.701407749439098-4.42851424042592i</v>
      </c>
      <c r="W89" s="2" t="str">
        <f t="shared" si="12"/>
        <v>2.15806052974047-2.97320995415004i</v>
      </c>
      <c r="X89" s="2" t="s">
        <v>24</v>
      </c>
      <c r="Y89" s="21" t="str">
        <f t="shared" si="13"/>
        <v>2.15806052974047-2.97320995415004i</v>
      </c>
      <c r="Z89" s="21" t="str">
        <f t="shared" si="15"/>
        <v>0.314905226247286i</v>
      </c>
      <c r="AA89" s="2" t="str">
        <f t="shared" si="14"/>
        <v>2.15806052974047-2.65830472790275i</v>
      </c>
      <c r="AB89" s="2" t="s">
        <v>24</v>
      </c>
      <c r="AK89" s="2" t="s">
        <v>24</v>
      </c>
      <c r="AO89" s="2" t="s">
        <v>24</v>
      </c>
      <c r="AT89" s="2" t="s">
        <v>24</v>
      </c>
      <c r="AX89" s="2" t="s">
        <v>24</v>
      </c>
      <c r="BC89" s="2" t="s">
        <v>24</v>
      </c>
      <c r="BG89" s="2" t="s">
        <v>24</v>
      </c>
      <c r="BP89" s="2" t="s">
        <v>24</v>
      </c>
      <c r="BY89" s="2" t="s">
        <v>24</v>
      </c>
      <c r="CH89" s="2" t="s">
        <v>24</v>
      </c>
      <c r="CQ89" s="2" t="s">
        <v>24</v>
      </c>
    </row>
    <row r="90" spans="7:95" ht="1" customHeight="1">
      <c r="G90" s="6"/>
      <c r="H90" s="2">
        <f t="shared" si="16"/>
        <v>0.6</v>
      </c>
      <c r="I90" s="2">
        <f t="shared" si="2"/>
        <v>3.9810717055349727</v>
      </c>
      <c r="J90" s="2">
        <f t="shared" si="3"/>
        <v>25.013811247045716</v>
      </c>
      <c r="K90" s="6"/>
      <c r="L90" s="2" t="str">
        <f t="shared" si="4"/>
        <v>2.75929867863598-2.97145451652382i</v>
      </c>
      <c r="M90" s="2">
        <f t="shared" si="5"/>
        <v>2.7592986786359801</v>
      </c>
      <c r="N90" s="2">
        <f t="shared" si="6"/>
        <v>-2.9714545165238202</v>
      </c>
      <c r="O90" s="6"/>
      <c r="P90" s="2" t="s">
        <v>24</v>
      </c>
      <c r="Q90" s="2">
        <f t="shared" si="17"/>
        <v>8</v>
      </c>
      <c r="R90" s="2" t="str">
        <f t="shared" si="8"/>
        <v>0.862920049740718-5.44826277109392i</v>
      </c>
      <c r="S90" s="2" t="str">
        <f t="shared" si="9"/>
        <v>0.250138112470457i</v>
      </c>
      <c r="T90" s="2" t="s">
        <v>24</v>
      </c>
      <c r="U90" s="21">
        <f t="shared" si="10"/>
        <v>8</v>
      </c>
      <c r="V90" s="21" t="str">
        <f t="shared" si="18"/>
        <v>0.862920049740718-5.44826277109392i</v>
      </c>
      <c r="W90" s="2" t="str">
        <f t="shared" si="12"/>
        <v>2.75929867863598-3.22159262899428i</v>
      </c>
      <c r="X90" s="2" t="s">
        <v>24</v>
      </c>
      <c r="Y90" s="21" t="str">
        <f t="shared" si="13"/>
        <v>2.75929867863598-3.22159262899428i</v>
      </c>
      <c r="Z90" s="21" t="str">
        <f t="shared" si="15"/>
        <v>0.250138112470457i</v>
      </c>
      <c r="AA90" s="2" t="str">
        <f t="shared" si="14"/>
        <v>2.75929867863598-2.97145451652382i</v>
      </c>
      <c r="AB90" s="2" t="s">
        <v>24</v>
      </c>
      <c r="AK90" s="2" t="s">
        <v>24</v>
      </c>
      <c r="AO90" s="2" t="s">
        <v>24</v>
      </c>
      <c r="AT90" s="2" t="s">
        <v>24</v>
      </c>
      <c r="AX90" s="2" t="s">
        <v>24</v>
      </c>
      <c r="BC90" s="2" t="s">
        <v>24</v>
      </c>
      <c r="BG90" s="2" t="s">
        <v>24</v>
      </c>
      <c r="BP90" s="2" t="s">
        <v>24</v>
      </c>
      <c r="BY90" s="2" t="s">
        <v>24</v>
      </c>
      <c r="CH90" s="2" t="s">
        <v>24</v>
      </c>
      <c r="CQ90" s="2" t="s">
        <v>24</v>
      </c>
    </row>
    <row r="91" spans="7:95" ht="1" customHeight="1">
      <c r="G91" s="6"/>
      <c r="H91" s="2">
        <f t="shared" si="16"/>
        <v>0.5</v>
      </c>
      <c r="I91" s="2">
        <f t="shared" si="2"/>
        <v>3.1622776601683795</v>
      </c>
      <c r="J91" s="2">
        <f t="shared" si="3"/>
        <v>19.869176531592203</v>
      </c>
      <c r="K91" s="6"/>
      <c r="L91" s="2" t="str">
        <f t="shared" si="4"/>
        <v>3.43498336081529-3.17802312034412i</v>
      </c>
      <c r="M91" s="2">
        <f t="shared" si="5"/>
        <v>3.43498336081529</v>
      </c>
      <c r="N91" s="2">
        <f t="shared" si="6"/>
        <v>-3.17802312034412</v>
      </c>
      <c r="O91" s="6"/>
      <c r="P91" s="2" t="s">
        <v>24</v>
      </c>
      <c r="Q91" s="2">
        <f t="shared" si="17"/>
        <v>8</v>
      </c>
      <c r="R91" s="2" t="str">
        <f t="shared" si="8"/>
        <v>1.06162358890387-6.70282754245657i</v>
      </c>
      <c r="S91" s="2" t="str">
        <f t="shared" si="9"/>
        <v>0.198691765315922i</v>
      </c>
      <c r="T91" s="2" t="s">
        <v>24</v>
      </c>
      <c r="U91" s="21">
        <f t="shared" si="10"/>
        <v>8</v>
      </c>
      <c r="V91" s="21" t="str">
        <f t="shared" si="18"/>
        <v>1.06162358890387-6.70282754245657i</v>
      </c>
      <c r="W91" s="2" t="str">
        <f t="shared" si="12"/>
        <v>3.43498336081529-3.37671488566004i</v>
      </c>
      <c r="X91" s="2" t="s">
        <v>24</v>
      </c>
      <c r="Y91" s="21" t="str">
        <f t="shared" si="13"/>
        <v>3.43498336081529-3.37671488566004i</v>
      </c>
      <c r="Z91" s="21" t="str">
        <f t="shared" si="15"/>
        <v>0.198691765315922i</v>
      </c>
      <c r="AA91" s="2" t="str">
        <f t="shared" si="14"/>
        <v>3.43498336081529-3.17802312034412i</v>
      </c>
      <c r="AB91" s="2" t="s">
        <v>24</v>
      </c>
      <c r="AK91" s="2" t="s">
        <v>24</v>
      </c>
      <c r="AO91" s="2" t="s">
        <v>24</v>
      </c>
      <c r="AT91" s="2" t="s">
        <v>24</v>
      </c>
      <c r="AX91" s="2" t="s">
        <v>24</v>
      </c>
      <c r="BC91" s="2" t="s">
        <v>24</v>
      </c>
      <c r="BG91" s="2" t="s">
        <v>24</v>
      </c>
      <c r="BP91" s="2" t="s">
        <v>24</v>
      </c>
      <c r="BY91" s="2" t="s">
        <v>24</v>
      </c>
      <c r="CH91" s="2" t="s">
        <v>24</v>
      </c>
      <c r="CQ91" s="2" t="s">
        <v>24</v>
      </c>
    </row>
    <row r="92" spans="7:95" ht="1" customHeight="1">
      <c r="G92" s="6"/>
      <c r="H92" s="2">
        <f t="shared" si="16"/>
        <v>0.4</v>
      </c>
      <c r="I92" s="2">
        <f t="shared" si="2"/>
        <v>2.5118864315095806</v>
      </c>
      <c r="J92" s="2">
        <f t="shared" si="3"/>
        <v>15.782647919764759</v>
      </c>
      <c r="K92" s="6"/>
      <c r="L92" s="2" t="str">
        <f t="shared" si="4"/>
        <v>4.14765372866848-3.2558037164095i</v>
      </c>
      <c r="M92" s="2">
        <f t="shared" si="5"/>
        <v>4.1476537286684803</v>
      </c>
      <c r="N92" s="2">
        <f t="shared" si="6"/>
        <v>-3.2558037164094999</v>
      </c>
      <c r="O92" s="6"/>
      <c r="P92" s="2" t="s">
        <v>24</v>
      </c>
      <c r="Q92" s="2">
        <f t="shared" si="17"/>
        <v>8</v>
      </c>
      <c r="R92" s="2" t="str">
        <f t="shared" si="8"/>
        <v>1.30608234778619-8.24627940162541i</v>
      </c>
      <c r="S92" s="2" t="str">
        <f t="shared" si="9"/>
        <v>0.157826479197648i</v>
      </c>
      <c r="T92" s="2" t="s">
        <v>24</v>
      </c>
      <c r="U92" s="21">
        <f t="shared" si="10"/>
        <v>8</v>
      </c>
      <c r="V92" s="21" t="str">
        <f t="shared" si="18"/>
        <v>1.30608234778619-8.24627940162541i</v>
      </c>
      <c r="W92" s="2" t="str">
        <f t="shared" si="12"/>
        <v>4.14765372866848-3.41363019560715i</v>
      </c>
      <c r="X92" s="2" t="s">
        <v>24</v>
      </c>
      <c r="Y92" s="21" t="str">
        <f t="shared" si="13"/>
        <v>4.14765372866848-3.41363019560715i</v>
      </c>
      <c r="Z92" s="21" t="str">
        <f t="shared" si="15"/>
        <v>0.157826479197648i</v>
      </c>
      <c r="AA92" s="2" t="str">
        <f t="shared" si="14"/>
        <v>4.14765372866848-3.2558037164095i</v>
      </c>
      <c r="AB92" s="2" t="s">
        <v>24</v>
      </c>
      <c r="AK92" s="2" t="s">
        <v>24</v>
      </c>
      <c r="AO92" s="2" t="s">
        <v>24</v>
      </c>
      <c r="AT92" s="2" t="s">
        <v>24</v>
      </c>
      <c r="AX92" s="2" t="s">
        <v>24</v>
      </c>
      <c r="BC92" s="2" t="s">
        <v>24</v>
      </c>
      <c r="BG92" s="2" t="s">
        <v>24</v>
      </c>
      <c r="BP92" s="2" t="s">
        <v>24</v>
      </c>
      <c r="BY92" s="2" t="s">
        <v>24</v>
      </c>
      <c r="CH92" s="2" t="s">
        <v>24</v>
      </c>
      <c r="CQ92" s="2" t="s">
        <v>24</v>
      </c>
    </row>
    <row r="93" spans="7:95" ht="1" customHeight="1">
      <c r="G93" s="6"/>
      <c r="H93" s="2">
        <f t="shared" si="16"/>
        <v>0.3</v>
      </c>
      <c r="I93" s="2">
        <f t="shared" si="2"/>
        <v>1.9952623149688797</v>
      </c>
      <c r="J93" s="2">
        <f t="shared" si="3"/>
        <v>12.536602861381592</v>
      </c>
      <c r="K93" s="6"/>
      <c r="L93" s="2" t="str">
        <f t="shared" si="4"/>
        <v>4.85046244091756-3.20065221191188i</v>
      </c>
      <c r="M93" s="2">
        <f t="shared" si="5"/>
        <v>4.8504624409175596</v>
      </c>
      <c r="N93" s="2">
        <f t="shared" si="6"/>
        <v>-3.2006522119118799</v>
      </c>
      <c r="O93" s="6"/>
      <c r="P93" s="2" t="s">
        <v>24</v>
      </c>
      <c r="Q93" s="2">
        <f t="shared" si="17"/>
        <v>8</v>
      </c>
      <c r="R93" s="2" t="str">
        <f t="shared" si="8"/>
        <v>1.60683232459067-10.1451400232132i</v>
      </c>
      <c r="S93" s="2" t="str">
        <f t="shared" si="9"/>
        <v>0.125366028613816i</v>
      </c>
      <c r="T93" s="2" t="s">
        <v>24</v>
      </c>
      <c r="U93" s="21">
        <f t="shared" si="10"/>
        <v>8</v>
      </c>
      <c r="V93" s="21" t="str">
        <f t="shared" si="18"/>
        <v>1.60683232459067-10.1451400232132i</v>
      </c>
      <c r="W93" s="2" t="str">
        <f t="shared" si="12"/>
        <v>4.85046244091756-3.3260182405257i</v>
      </c>
      <c r="X93" s="2" t="s">
        <v>24</v>
      </c>
      <c r="Y93" s="21" t="str">
        <f t="shared" si="13"/>
        <v>4.85046244091756-3.3260182405257i</v>
      </c>
      <c r="Z93" s="21" t="str">
        <f t="shared" si="15"/>
        <v>0.125366028613816i</v>
      </c>
      <c r="AA93" s="2" t="str">
        <f t="shared" si="14"/>
        <v>4.85046244091756-3.20065221191188i</v>
      </c>
      <c r="AB93" s="2" t="s">
        <v>24</v>
      </c>
      <c r="AK93" s="2" t="s">
        <v>24</v>
      </c>
      <c r="AO93" s="2" t="s">
        <v>24</v>
      </c>
      <c r="AT93" s="2" t="s">
        <v>24</v>
      </c>
      <c r="AX93" s="2" t="s">
        <v>24</v>
      </c>
      <c r="BC93" s="2" t="s">
        <v>24</v>
      </c>
      <c r="BG93" s="2" t="s">
        <v>24</v>
      </c>
      <c r="BP93" s="2" t="s">
        <v>24</v>
      </c>
      <c r="BY93" s="2" t="s">
        <v>24</v>
      </c>
      <c r="CH93" s="2" t="s">
        <v>24</v>
      </c>
      <c r="CQ93" s="2" t="s">
        <v>24</v>
      </c>
    </row>
    <row r="94" spans="7:95" ht="1" customHeight="1">
      <c r="G94" s="6"/>
      <c r="H94" s="2">
        <f t="shared" si="16"/>
        <v>0.2</v>
      </c>
      <c r="I94" s="2">
        <f t="shared" si="2"/>
        <v>1.5848931924611136</v>
      </c>
      <c r="J94" s="2">
        <f t="shared" si="3"/>
        <v>9.9581776203206172</v>
      </c>
      <c r="K94" s="6"/>
      <c r="L94" s="2" t="str">
        <f t="shared" si="4"/>
        <v>5.49913669037289-3.02905526951765i</v>
      </c>
      <c r="M94" s="2">
        <f t="shared" si="5"/>
        <v>5.4991366903728904</v>
      </c>
      <c r="N94" s="2">
        <f t="shared" si="6"/>
        <v>-3.02905526951765</v>
      </c>
      <c r="O94" s="6"/>
      <c r="P94" s="2" t="s">
        <v>24</v>
      </c>
      <c r="Q94" s="2">
        <f t="shared" si="17"/>
        <v>8</v>
      </c>
      <c r="R94" s="2" t="str">
        <f t="shared" si="8"/>
        <v>1.97683562887577-12.481248946078i</v>
      </c>
      <c r="S94" s="2" t="str">
        <f t="shared" si="9"/>
        <v>0.0995817762032062i</v>
      </c>
      <c r="T94" s="2" t="s">
        <v>24</v>
      </c>
      <c r="U94" s="21">
        <f t="shared" si="10"/>
        <v>8</v>
      </c>
      <c r="V94" s="21" t="str">
        <f t="shared" si="18"/>
        <v>1.97683562887577-12.481248946078i</v>
      </c>
      <c r="W94" s="2" t="str">
        <f t="shared" si="12"/>
        <v>5.49913669037289-3.12863704572086i</v>
      </c>
      <c r="X94" s="2" t="s">
        <v>24</v>
      </c>
      <c r="Y94" s="21" t="str">
        <f t="shared" si="13"/>
        <v>5.49913669037289-3.12863704572086i</v>
      </c>
      <c r="Z94" s="21" t="str">
        <f t="shared" si="15"/>
        <v>0.0995817762032062i</v>
      </c>
      <c r="AA94" s="2" t="str">
        <f t="shared" si="14"/>
        <v>5.49913669037289-3.02905526951765i</v>
      </c>
      <c r="AB94" s="2" t="s">
        <v>24</v>
      </c>
      <c r="AK94" s="2" t="s">
        <v>24</v>
      </c>
      <c r="AO94" s="2" t="s">
        <v>24</v>
      </c>
      <c r="AT94" s="2" t="s">
        <v>24</v>
      </c>
      <c r="AX94" s="2" t="s">
        <v>24</v>
      </c>
      <c r="BC94" s="2" t="s">
        <v>24</v>
      </c>
      <c r="BG94" s="2" t="s">
        <v>24</v>
      </c>
      <c r="BP94" s="2" t="s">
        <v>24</v>
      </c>
      <c r="BY94" s="2" t="s">
        <v>24</v>
      </c>
      <c r="CH94" s="2" t="s">
        <v>24</v>
      </c>
      <c r="CQ94" s="2" t="s">
        <v>24</v>
      </c>
    </row>
    <row r="95" spans="7:95" ht="1" customHeight="1">
      <c r="G95" s="6"/>
      <c r="H95" s="2">
        <f t="shared" si="16"/>
        <v>0.1</v>
      </c>
      <c r="I95" s="2">
        <f t="shared" si="2"/>
        <v>1.2589254117941673</v>
      </c>
      <c r="J95" s="2">
        <f t="shared" si="3"/>
        <v>7.910061650220122</v>
      </c>
      <c r="K95" s="6"/>
      <c r="L95" s="2" t="str">
        <f t="shared" si="4"/>
        <v>6.06260450171265-2.77262097617972i</v>
      </c>
      <c r="M95" s="2">
        <f t="shared" si="5"/>
        <v>6.0626045017126504</v>
      </c>
      <c r="N95" s="2">
        <f t="shared" si="6"/>
        <v>-2.77262097617972</v>
      </c>
      <c r="O95" s="6"/>
      <c r="P95" s="2" t="s">
        <v>24</v>
      </c>
      <c r="Q95" s="2">
        <f t="shared" si="17"/>
        <v>8</v>
      </c>
      <c r="R95" s="2" t="str">
        <f t="shared" si="8"/>
        <v>2.43203913923511-15.3552907990947i</v>
      </c>
      <c r="S95" s="2" t="str">
        <f t="shared" si="9"/>
        <v>0.0791006165022012i</v>
      </c>
      <c r="T95" s="2" t="s">
        <v>24</v>
      </c>
      <c r="U95" s="21">
        <f t="shared" si="10"/>
        <v>8</v>
      </c>
      <c r="V95" s="21" t="str">
        <f t="shared" si="18"/>
        <v>2.43203913923511-15.3552907990947i</v>
      </c>
      <c r="W95" s="2" t="str">
        <f t="shared" si="12"/>
        <v>6.06260450171265-2.85172159268192i</v>
      </c>
      <c r="X95" s="2" t="s">
        <v>24</v>
      </c>
      <c r="Y95" s="21" t="str">
        <f t="shared" si="13"/>
        <v>6.06260450171265-2.85172159268192i</v>
      </c>
      <c r="Z95" s="21" t="str">
        <f t="shared" si="15"/>
        <v>0.0791006165022012i</v>
      </c>
      <c r="AA95" s="2" t="str">
        <f t="shared" si="14"/>
        <v>6.06260450171265-2.77262097617972i</v>
      </c>
      <c r="AB95" s="2" t="s">
        <v>24</v>
      </c>
      <c r="AK95" s="2" t="s">
        <v>24</v>
      </c>
      <c r="AO95" s="2" t="s">
        <v>24</v>
      </c>
      <c r="AT95" s="2" t="s">
        <v>24</v>
      </c>
      <c r="AX95" s="2" t="s">
        <v>24</v>
      </c>
      <c r="BC95" s="2" t="s">
        <v>24</v>
      </c>
      <c r="BG95" s="2" t="s">
        <v>24</v>
      </c>
      <c r="BP95" s="2" t="s">
        <v>24</v>
      </c>
      <c r="BY95" s="2" t="s">
        <v>24</v>
      </c>
      <c r="CH95" s="2" t="s">
        <v>24</v>
      </c>
      <c r="CQ95" s="2" t="s">
        <v>24</v>
      </c>
    </row>
    <row r="96" spans="7:95" ht="1" customHeight="1">
      <c r="G96" s="6"/>
      <c r="H96" s="2">
        <f t="shared" si="16"/>
        <v>0</v>
      </c>
      <c r="I96" s="2">
        <f t="shared" si="2"/>
        <v>1</v>
      </c>
      <c r="J96" s="2">
        <f t="shared" si="3"/>
        <v>6.2831853071795862</v>
      </c>
      <c r="K96" s="6"/>
      <c r="L96" s="2" t="str">
        <f t="shared" si="4"/>
        <v>6.5273364566441-2.46811146945853i</v>
      </c>
      <c r="M96" s="2">
        <f t="shared" si="5"/>
        <v>6.5273364566441003</v>
      </c>
      <c r="N96" s="2">
        <f t="shared" si="6"/>
        <v>-2.4681114694585302</v>
      </c>
      <c r="O96" s="6"/>
      <c r="P96" s="2" t="s">
        <v>24</v>
      </c>
      <c r="Q96" s="2">
        <f t="shared" si="17"/>
        <v>8</v>
      </c>
      <c r="R96" s="2" t="str">
        <f t="shared" si="8"/>
        <v>2.99206180239438-18.8911347368689i</v>
      </c>
      <c r="S96" s="2" t="str">
        <f t="shared" si="9"/>
        <v>0.0628318530717959i</v>
      </c>
      <c r="T96" s="2" t="s">
        <v>24</v>
      </c>
      <c r="U96" s="21">
        <f t="shared" si="10"/>
        <v>8</v>
      </c>
      <c r="V96" s="21" t="str">
        <f t="shared" si="18"/>
        <v>2.99206180239438-18.8911347368689i</v>
      </c>
      <c r="W96" s="2" t="str">
        <f t="shared" si="12"/>
        <v>6.5273364566441-2.53094332253033i</v>
      </c>
      <c r="X96" s="2" t="s">
        <v>24</v>
      </c>
      <c r="Y96" s="21" t="str">
        <f t="shared" si="13"/>
        <v>6.5273364566441-2.53094332253033i</v>
      </c>
      <c r="Z96" s="21" t="str">
        <f t="shared" si="15"/>
        <v>0.0628318530717959i</v>
      </c>
      <c r="AA96" s="2" t="str">
        <f t="shared" si="14"/>
        <v>6.5273364566441-2.46811146945853i</v>
      </c>
      <c r="AB96" s="2" t="s">
        <v>24</v>
      </c>
      <c r="AK96" s="2" t="s">
        <v>24</v>
      </c>
      <c r="AO96" s="2" t="s">
        <v>24</v>
      </c>
      <c r="AT96" s="2" t="s">
        <v>24</v>
      </c>
      <c r="AX96" s="2" t="s">
        <v>24</v>
      </c>
      <c r="BC96" s="2" t="s">
        <v>24</v>
      </c>
      <c r="BG96" s="2" t="s">
        <v>24</v>
      </c>
      <c r="BP96" s="2" t="s">
        <v>24</v>
      </c>
      <c r="BY96" s="2" t="s">
        <v>24</v>
      </c>
      <c r="CH96" s="2" t="s">
        <v>24</v>
      </c>
      <c r="CQ96" s="2" t="s">
        <v>24</v>
      </c>
    </row>
    <row r="97" spans="7:95" ht="1" customHeight="1">
      <c r="G97" s="6"/>
      <c r="H97" s="2">
        <f t="shared" si="16"/>
        <v>-0.1</v>
      </c>
      <c r="I97" s="2">
        <f t="shared" si="2"/>
        <v>0.79432823472428149</v>
      </c>
      <c r="J97" s="2">
        <f t="shared" si="3"/>
        <v>4.990911493497503</v>
      </c>
      <c r="K97" s="6"/>
      <c r="L97" s="2" t="str">
        <f t="shared" si="4"/>
        <v>6.89508148410618-2.14849120490073i</v>
      </c>
      <c r="M97" s="2">
        <f t="shared" si="5"/>
        <v>6.8950814841061803</v>
      </c>
      <c r="N97" s="2">
        <f t="shared" si="6"/>
        <v>-2.1484912049007301</v>
      </c>
      <c r="O97" s="6"/>
      <c r="P97" s="2" t="s">
        <v>24</v>
      </c>
      <c r="Q97" s="2">
        <f t="shared" si="17"/>
        <v>8</v>
      </c>
      <c r="R97" s="2" t="str">
        <f t="shared" si="8"/>
        <v>3.68104019582642-23.2411731119788i</v>
      </c>
      <c r="S97" s="2" t="str">
        <f t="shared" si="9"/>
        <v>0.049909114934975i</v>
      </c>
      <c r="T97" s="2" t="s">
        <v>24</v>
      </c>
      <c r="U97" s="21">
        <f t="shared" si="10"/>
        <v>8</v>
      </c>
      <c r="V97" s="21" t="str">
        <f t="shared" si="18"/>
        <v>3.68104019582642-23.2411731119788i</v>
      </c>
      <c r="W97" s="2" t="str">
        <f t="shared" si="12"/>
        <v>6.89508148410618-2.19840031983571i</v>
      </c>
      <c r="X97" s="2" t="s">
        <v>24</v>
      </c>
      <c r="Y97" s="21" t="str">
        <f t="shared" si="13"/>
        <v>6.89508148410618-2.19840031983571i</v>
      </c>
      <c r="Z97" s="21" t="str">
        <f t="shared" si="15"/>
        <v>0.049909114934975i</v>
      </c>
      <c r="AA97" s="2" t="str">
        <f t="shared" si="14"/>
        <v>6.89508148410618-2.14849120490073i</v>
      </c>
      <c r="AB97" s="2" t="s">
        <v>24</v>
      </c>
      <c r="AK97" s="2" t="s">
        <v>24</v>
      </c>
      <c r="AO97" s="2" t="s">
        <v>24</v>
      </c>
      <c r="AT97" s="2" t="s">
        <v>24</v>
      </c>
      <c r="AX97" s="2" t="s">
        <v>24</v>
      </c>
      <c r="BC97" s="2" t="s">
        <v>24</v>
      </c>
      <c r="BG97" s="2" t="s">
        <v>24</v>
      </c>
      <c r="BP97" s="2" t="s">
        <v>24</v>
      </c>
      <c r="BY97" s="2" t="s">
        <v>24</v>
      </c>
      <c r="CH97" s="2" t="s">
        <v>24</v>
      </c>
      <c r="CQ97" s="2" t="s">
        <v>24</v>
      </c>
    </row>
    <row r="98" spans="7:95" ht="1" customHeight="1">
      <c r="G98" s="6"/>
      <c r="H98" s="2">
        <f t="shared" si="16"/>
        <v>-0.2</v>
      </c>
      <c r="I98" s="2">
        <f t="shared" si="2"/>
        <v>0.63095734448019325</v>
      </c>
      <c r="J98" s="2">
        <f t="shared" si="3"/>
        <v>3.9644219162949992</v>
      </c>
      <c r="K98" s="6"/>
      <c r="L98" s="2" t="str">
        <f t="shared" si="4"/>
        <v>7.17720099453889-1.8381451458392i</v>
      </c>
      <c r="M98" s="2">
        <f t="shared" si="5"/>
        <v>7.1772009945388904</v>
      </c>
      <c r="N98" s="2">
        <f t="shared" si="6"/>
        <v>-1.8381451458392</v>
      </c>
      <c r="O98" s="6"/>
      <c r="P98" s="2" t="s">
        <v>24</v>
      </c>
      <c r="Q98" s="2">
        <f t="shared" si="17"/>
        <v>8</v>
      </c>
      <c r="R98" s="2" t="str">
        <f t="shared" si="8"/>
        <v>4.52866879703034-28.5928894767119i</v>
      </c>
      <c r="S98" s="2" t="str">
        <f t="shared" si="9"/>
        <v>0.03964421916295i</v>
      </c>
      <c r="T98" s="2" t="s">
        <v>24</v>
      </c>
      <c r="U98" s="21">
        <f t="shared" si="10"/>
        <v>8</v>
      </c>
      <c r="V98" s="21" t="str">
        <f t="shared" si="18"/>
        <v>4.52866879703034-28.5928894767119i</v>
      </c>
      <c r="W98" s="2" t="str">
        <f t="shared" si="12"/>
        <v>7.17720099453889-1.87778936500215i</v>
      </c>
      <c r="X98" s="2" t="s">
        <v>24</v>
      </c>
      <c r="Y98" s="21" t="str">
        <f t="shared" si="13"/>
        <v>7.17720099453889-1.87778936500215i</v>
      </c>
      <c r="Z98" s="21" t="str">
        <f t="shared" si="15"/>
        <v>0.03964421916295i</v>
      </c>
      <c r="AA98" s="2" t="str">
        <f t="shared" si="14"/>
        <v>7.17720099453889-1.8381451458392i</v>
      </c>
      <c r="AB98" s="2" t="s">
        <v>24</v>
      </c>
      <c r="AK98" s="2" t="s">
        <v>24</v>
      </c>
      <c r="AO98" s="2" t="s">
        <v>24</v>
      </c>
      <c r="AT98" s="2" t="s">
        <v>24</v>
      </c>
      <c r="AX98" s="2" t="s">
        <v>24</v>
      </c>
      <c r="BC98" s="2" t="s">
        <v>24</v>
      </c>
      <c r="BG98" s="2" t="s">
        <v>24</v>
      </c>
      <c r="BP98" s="2" t="s">
        <v>24</v>
      </c>
      <c r="BY98" s="2" t="s">
        <v>24</v>
      </c>
      <c r="CH98" s="2" t="s">
        <v>24</v>
      </c>
      <c r="CQ98" s="2" t="s">
        <v>24</v>
      </c>
    </row>
    <row r="99" spans="7:95" ht="1" customHeight="1">
      <c r="G99" s="6"/>
      <c r="H99" s="2">
        <f t="shared" si="16"/>
        <v>-0.3</v>
      </c>
      <c r="I99" s="2">
        <f t="shared" si="2"/>
        <v>0.50118723362727224</v>
      </c>
      <c r="J99" s="2">
        <f t="shared" si="3"/>
        <v>3.1490522624728596</v>
      </c>
      <c r="K99" s="6"/>
      <c r="L99" s="2" t="str">
        <f t="shared" si="4"/>
        <v>7.38901700658543-1.5521622410581i</v>
      </c>
      <c r="M99" s="2">
        <f t="shared" si="5"/>
        <v>7.3890170065854299</v>
      </c>
      <c r="N99" s="2">
        <f t="shared" si="6"/>
        <v>-1.5521622410581</v>
      </c>
      <c r="O99" s="6"/>
      <c r="P99" s="2" t="s">
        <v>24</v>
      </c>
      <c r="Q99" s="2">
        <f t="shared" si="17"/>
        <v>8</v>
      </c>
      <c r="R99" s="2" t="str">
        <f t="shared" si="8"/>
        <v>5.5714797943389-35.1769389904886i</v>
      </c>
      <c r="S99" s="2" t="str">
        <f t="shared" si="9"/>
        <v>0.0314905226247286i</v>
      </c>
      <c r="T99" s="2" t="s">
        <v>24</v>
      </c>
      <c r="U99" s="21">
        <f t="shared" si="10"/>
        <v>8</v>
      </c>
      <c r="V99" s="21" t="str">
        <f t="shared" si="18"/>
        <v>5.5714797943389-35.1769389904886i</v>
      </c>
      <c r="W99" s="2" t="str">
        <f t="shared" si="12"/>
        <v>7.38901700658543-1.58365276368283i</v>
      </c>
      <c r="X99" s="2" t="s">
        <v>24</v>
      </c>
      <c r="Y99" s="21" t="str">
        <f t="shared" si="13"/>
        <v>7.38901700658543-1.58365276368283i</v>
      </c>
      <c r="Z99" s="21" t="str">
        <f t="shared" si="15"/>
        <v>0.0314905226247286i</v>
      </c>
      <c r="AA99" s="2" t="str">
        <f t="shared" si="14"/>
        <v>7.38901700658543-1.5521622410581i</v>
      </c>
      <c r="AB99" s="2" t="s">
        <v>24</v>
      </c>
      <c r="AK99" s="2" t="s">
        <v>24</v>
      </c>
      <c r="AO99" s="2" t="s">
        <v>24</v>
      </c>
      <c r="AT99" s="2" t="s">
        <v>24</v>
      </c>
      <c r="AX99" s="2" t="s">
        <v>24</v>
      </c>
      <c r="BC99" s="2" t="s">
        <v>24</v>
      </c>
      <c r="BG99" s="2" t="s">
        <v>24</v>
      </c>
      <c r="BP99" s="2" t="s">
        <v>24</v>
      </c>
      <c r="BY99" s="2" t="s">
        <v>24</v>
      </c>
      <c r="CH99" s="2" t="s">
        <v>24</v>
      </c>
      <c r="CQ99" s="2" t="s">
        <v>24</v>
      </c>
    </row>
    <row r="100" spans="7:95" ht="1" customHeight="1">
      <c r="G100" s="6"/>
      <c r="H100" s="2">
        <f t="shared" si="16"/>
        <v>-0.4</v>
      </c>
      <c r="I100" s="2">
        <f t="shared" si="2"/>
        <v>0.3981071705534972</v>
      </c>
      <c r="J100" s="2">
        <f t="shared" si="3"/>
        <v>2.5013811247045714</v>
      </c>
      <c r="K100" s="6"/>
      <c r="L100" s="2" t="str">
        <f t="shared" si="4"/>
        <v>7.54590141349664-1.29796401920286i</v>
      </c>
      <c r="M100" s="2">
        <f t="shared" si="5"/>
        <v>7.5459014134966402</v>
      </c>
      <c r="N100" s="2">
        <f t="shared" si="6"/>
        <v>-1.2979640192028601</v>
      </c>
      <c r="O100" s="6"/>
      <c r="P100" s="2" t="s">
        <v>24</v>
      </c>
      <c r="Q100" s="2">
        <f t="shared" si="17"/>
        <v>8</v>
      </c>
      <c r="R100" s="2" t="str">
        <f t="shared" si="8"/>
        <v>6.85441759818734-43.2770894927706i</v>
      </c>
      <c r="S100" s="2" t="str">
        <f t="shared" si="9"/>
        <v>0.0250138112470457i</v>
      </c>
      <c r="T100" s="2" t="s">
        <v>24</v>
      </c>
      <c r="U100" s="21">
        <f t="shared" si="10"/>
        <v>8</v>
      </c>
      <c r="V100" s="21" t="str">
        <f t="shared" si="18"/>
        <v>6.85441759818734-43.2770894927706i</v>
      </c>
      <c r="W100" s="2" t="str">
        <f t="shared" si="12"/>
        <v>7.54590141349664-1.32297783044991i</v>
      </c>
      <c r="X100" s="2" t="s">
        <v>24</v>
      </c>
      <c r="Y100" s="21" t="str">
        <f t="shared" si="13"/>
        <v>7.54590141349664-1.32297783044991i</v>
      </c>
      <c r="Z100" s="21" t="str">
        <f t="shared" ref="Z100:Z116" si="19">S100</f>
        <v>0.0250138112470457i</v>
      </c>
      <c r="AA100" s="2" t="str">
        <f t="shared" si="14"/>
        <v>7.54590141349664-1.29796401920286i</v>
      </c>
      <c r="AB100" s="2" t="s">
        <v>24</v>
      </c>
      <c r="AK100" s="2" t="s">
        <v>24</v>
      </c>
      <c r="AO100" s="2" t="s">
        <v>24</v>
      </c>
      <c r="AT100" s="2" t="s">
        <v>24</v>
      </c>
      <c r="AX100" s="2" t="s">
        <v>24</v>
      </c>
      <c r="BC100" s="2" t="s">
        <v>24</v>
      </c>
      <c r="BG100" s="2" t="s">
        <v>24</v>
      </c>
      <c r="BP100" s="2" t="s">
        <v>24</v>
      </c>
      <c r="BY100" s="2" t="s">
        <v>24</v>
      </c>
      <c r="CH100" s="2" t="s">
        <v>24</v>
      </c>
      <c r="CQ100" s="2" t="s">
        <v>24</v>
      </c>
    </row>
    <row r="101" spans="7:95" ht="1" customHeight="1">
      <c r="G101" s="6"/>
      <c r="H101" s="2">
        <f t="shared" ref="H101:H116" si="20">ROUND(H100-H$31,1)</f>
        <v>-0.5</v>
      </c>
      <c r="I101" s="2">
        <f t="shared" ref="I101:I116" si="21">10^H101</f>
        <v>0.31622776601683794</v>
      </c>
      <c r="J101" s="2">
        <f t="shared" ref="J101:J116" si="22">2*PI()*I101</f>
        <v>1.9869176531592203</v>
      </c>
      <c r="K101" s="6"/>
      <c r="L101" s="2" t="str">
        <f t="shared" ref="L101:L116" si="23">AA101</f>
        <v>7.66126661157795-1.0776323147394i</v>
      </c>
      <c r="M101" s="2">
        <f t="shared" ref="M101:M116" si="24">IMREAL(L101)</f>
        <v>7.6612666115779504</v>
      </c>
      <c r="N101" s="2">
        <f t="shared" ref="N101:N116" si="25">IMAGINARY(L101)</f>
        <v>-1.0776323147394</v>
      </c>
      <c r="O101" s="6"/>
      <c r="P101" s="2" t="s">
        <v>24</v>
      </c>
      <c r="Q101" s="2">
        <f t="shared" ref="Q101:Q116" si="26">Q$31</f>
        <v>8</v>
      </c>
      <c r="R101" s="2" t="str">
        <f t="shared" ref="R101:R116" si="27">IMDIV(IMPOWER(COMPLEX(0, $J101), -R$33),R$31)</f>
        <v>8.43277591315669-53.2424516946083i</v>
      </c>
      <c r="S101" s="2" t="str">
        <f t="shared" ref="S101:S116" si="28">COMPLEX(0,$J101*S$31)</f>
        <v>0.0198691765315922i</v>
      </c>
      <c r="T101" s="2" t="s">
        <v>24</v>
      </c>
      <c r="U101" s="21">
        <f t="shared" ref="U101:U116" si="29">Q101</f>
        <v>8</v>
      </c>
      <c r="V101" s="21" t="str">
        <f t="shared" ref="V101:V116" si="30">R101</f>
        <v>8.43277591315669-53.2424516946083i</v>
      </c>
      <c r="W101" s="2" t="str">
        <f t="shared" ref="W101:W116" si="31">IMDIV(IMPRODUCT(V101,U101),IMSUM(V101,U101))</f>
        <v>7.66126661157795-1.09750149127099i</v>
      </c>
      <c r="X101" s="2" t="s">
        <v>24</v>
      </c>
      <c r="Y101" s="21" t="str">
        <f t="shared" ref="Y101:Y116" si="32">W101</f>
        <v>7.66126661157795-1.09750149127099i</v>
      </c>
      <c r="Z101" s="21" t="str">
        <f t="shared" si="19"/>
        <v>0.0198691765315922i</v>
      </c>
      <c r="AA101" s="2" t="str">
        <f t="shared" ref="AA101:AA116" si="33">IMSUM(Y101,Z101)</f>
        <v>7.66126661157795-1.0776323147394i</v>
      </c>
      <c r="AB101" s="2" t="s">
        <v>24</v>
      </c>
      <c r="AK101" s="2" t="s">
        <v>24</v>
      </c>
      <c r="AO101" s="2" t="s">
        <v>24</v>
      </c>
      <c r="AT101" s="2" t="s">
        <v>24</v>
      </c>
      <c r="AX101" s="2" t="s">
        <v>24</v>
      </c>
      <c r="BC101" s="2" t="s">
        <v>24</v>
      </c>
      <c r="BG101" s="2" t="s">
        <v>24</v>
      </c>
      <c r="BP101" s="2" t="s">
        <v>24</v>
      </c>
      <c r="BY101" s="2" t="s">
        <v>24</v>
      </c>
      <c r="CH101" s="2" t="s">
        <v>24</v>
      </c>
      <c r="CQ101" s="2" t="s">
        <v>24</v>
      </c>
    </row>
    <row r="102" spans="7:95" ht="1" customHeight="1">
      <c r="G102" s="6"/>
      <c r="H102" s="2">
        <f t="shared" si="20"/>
        <v>-0.6</v>
      </c>
      <c r="I102" s="2">
        <f t="shared" si="21"/>
        <v>0.25118864315095801</v>
      </c>
      <c r="J102" s="2">
        <f t="shared" si="22"/>
        <v>1.5782647919764756</v>
      </c>
      <c r="K102" s="6"/>
      <c r="L102" s="2" t="str">
        <f t="shared" si="23"/>
        <v>7.74591166554205-0.890002782625411i</v>
      </c>
      <c r="M102" s="2">
        <f t="shared" si="24"/>
        <v>7.7459116655420504</v>
      </c>
      <c r="N102" s="2">
        <f t="shared" si="25"/>
        <v>-0.89000278262541099</v>
      </c>
      <c r="O102" s="6"/>
      <c r="P102" s="2" t="s">
        <v>24</v>
      </c>
      <c r="Q102" s="2">
        <f t="shared" si="26"/>
        <v>8</v>
      </c>
      <c r="R102" s="2" t="str">
        <f t="shared" si="27"/>
        <v>10.3745808572155-65.5025256013631i</v>
      </c>
      <c r="S102" s="2" t="str">
        <f t="shared" si="28"/>
        <v>0.0157826479197648i</v>
      </c>
      <c r="T102" s="2" t="s">
        <v>24</v>
      </c>
      <c r="U102" s="21">
        <f t="shared" si="29"/>
        <v>8</v>
      </c>
      <c r="V102" s="21" t="str">
        <f t="shared" si="30"/>
        <v>10.3745808572155-65.5025256013631i</v>
      </c>
      <c r="W102" s="2" t="str">
        <f t="shared" si="31"/>
        <v>7.74591166554205-0.905785430545176i</v>
      </c>
      <c r="X102" s="2" t="s">
        <v>24</v>
      </c>
      <c r="Y102" s="21" t="str">
        <f t="shared" si="32"/>
        <v>7.74591166554205-0.905785430545176i</v>
      </c>
      <c r="Z102" s="21" t="str">
        <f t="shared" si="19"/>
        <v>0.0157826479197648i</v>
      </c>
      <c r="AA102" s="2" t="str">
        <f t="shared" si="33"/>
        <v>7.74591166554205-0.890002782625411i</v>
      </c>
      <c r="AB102" s="2" t="s">
        <v>24</v>
      </c>
      <c r="AK102" s="2" t="s">
        <v>24</v>
      </c>
      <c r="AO102" s="2" t="s">
        <v>24</v>
      </c>
      <c r="AT102" s="2" t="s">
        <v>24</v>
      </c>
      <c r="AX102" s="2" t="s">
        <v>24</v>
      </c>
      <c r="BC102" s="2" t="s">
        <v>24</v>
      </c>
      <c r="BG102" s="2" t="s">
        <v>24</v>
      </c>
      <c r="BP102" s="2" t="s">
        <v>24</v>
      </c>
      <c r="BY102" s="2" t="s">
        <v>24</v>
      </c>
      <c r="CH102" s="2" t="s">
        <v>24</v>
      </c>
      <c r="CQ102" s="2" t="s">
        <v>24</v>
      </c>
    </row>
    <row r="103" spans="7:95" ht="1" customHeight="1">
      <c r="G103" s="6"/>
      <c r="H103" s="2">
        <f t="shared" si="20"/>
        <v>-0.7</v>
      </c>
      <c r="I103" s="2">
        <f t="shared" si="21"/>
        <v>0.19952623149688795</v>
      </c>
      <c r="J103" s="2">
        <f t="shared" si="22"/>
        <v>1.2536602861381592</v>
      </c>
      <c r="K103" s="6"/>
      <c r="L103" s="2" t="str">
        <f t="shared" si="23"/>
        <v>7.80811108051624-0.732207208466369i</v>
      </c>
      <c r="M103" s="2">
        <f t="shared" si="24"/>
        <v>7.8081110805162401</v>
      </c>
      <c r="N103" s="2">
        <f t="shared" si="25"/>
        <v>-0.732207208466369</v>
      </c>
      <c r="O103" s="6"/>
      <c r="P103" s="2" t="s">
        <v>24</v>
      </c>
      <c r="Q103" s="2">
        <f t="shared" si="26"/>
        <v>8</v>
      </c>
      <c r="R103" s="2" t="str">
        <f t="shared" si="27"/>
        <v>12.7635228389002-80.5857116566957i</v>
      </c>
      <c r="S103" s="2" t="str">
        <f t="shared" si="28"/>
        <v>0.0125366028613816i</v>
      </c>
      <c r="T103" s="2" t="s">
        <v>24</v>
      </c>
      <c r="U103" s="21">
        <f t="shared" si="29"/>
        <v>8</v>
      </c>
      <c r="V103" s="21" t="str">
        <f t="shared" si="30"/>
        <v>12.7635228389002-80.5857116566957i</v>
      </c>
      <c r="W103" s="2" t="str">
        <f t="shared" si="31"/>
        <v>7.80811108051624-0.744743811327751i</v>
      </c>
      <c r="X103" s="2" t="s">
        <v>24</v>
      </c>
      <c r="Y103" s="21" t="str">
        <f t="shared" si="32"/>
        <v>7.80811108051624-0.744743811327751i</v>
      </c>
      <c r="Z103" s="21" t="str">
        <f t="shared" si="19"/>
        <v>0.0125366028613816i</v>
      </c>
      <c r="AA103" s="2" t="str">
        <f t="shared" si="33"/>
        <v>7.80811108051624-0.732207208466369i</v>
      </c>
      <c r="AB103" s="2" t="s">
        <v>24</v>
      </c>
      <c r="AK103" s="2" t="s">
        <v>24</v>
      </c>
      <c r="AO103" s="2" t="s">
        <v>24</v>
      </c>
      <c r="AT103" s="2" t="s">
        <v>24</v>
      </c>
      <c r="AX103" s="2" t="s">
        <v>24</v>
      </c>
      <c r="BC103" s="2" t="s">
        <v>24</v>
      </c>
      <c r="BG103" s="2" t="s">
        <v>24</v>
      </c>
      <c r="BP103" s="2" t="s">
        <v>24</v>
      </c>
      <c r="BY103" s="2" t="s">
        <v>24</v>
      </c>
      <c r="CH103" s="2" t="s">
        <v>24</v>
      </c>
      <c r="CQ103" s="2" t="s">
        <v>24</v>
      </c>
    </row>
    <row r="104" spans="7:95" ht="1" customHeight="1">
      <c r="G104" s="6"/>
      <c r="H104" s="2">
        <f t="shared" si="20"/>
        <v>-0.8</v>
      </c>
      <c r="I104" s="2">
        <f t="shared" si="21"/>
        <v>0.15848931924611132</v>
      </c>
      <c r="J104" s="2">
        <f t="shared" si="22"/>
        <v>0.9958177620320614</v>
      </c>
      <c r="K104" s="6"/>
      <c r="L104" s="2" t="str">
        <f t="shared" si="23"/>
        <v>7.85401123459815-0.600677480899649i</v>
      </c>
      <c r="M104" s="2">
        <f t="shared" si="24"/>
        <v>7.8540112345981496</v>
      </c>
      <c r="N104" s="2">
        <f t="shared" si="25"/>
        <v>-0.60067748089964901</v>
      </c>
      <c r="O104" s="6"/>
      <c r="P104" s="2" t="s">
        <v>24</v>
      </c>
      <c r="Q104" s="2">
        <f t="shared" si="26"/>
        <v>8</v>
      </c>
      <c r="R104" s="2" t="str">
        <f t="shared" si="27"/>
        <v>15.7025635542496-99.1420844249242i</v>
      </c>
      <c r="S104" s="2" t="str">
        <f t="shared" si="28"/>
        <v>0.00995817762032061i</v>
      </c>
      <c r="T104" s="2" t="s">
        <v>24</v>
      </c>
      <c r="U104" s="21">
        <f t="shared" si="29"/>
        <v>8</v>
      </c>
      <c r="V104" s="21" t="str">
        <f t="shared" si="30"/>
        <v>15.7025635542496-99.1420844249242i</v>
      </c>
      <c r="W104" s="2" t="str">
        <f t="shared" si="31"/>
        <v>7.85401123459815-0.61063565851997i</v>
      </c>
      <c r="X104" s="2" t="s">
        <v>24</v>
      </c>
      <c r="Y104" s="21" t="str">
        <f t="shared" si="32"/>
        <v>7.85401123459815-0.61063565851997i</v>
      </c>
      <c r="Z104" s="21" t="str">
        <f t="shared" si="19"/>
        <v>0.00995817762032061i</v>
      </c>
      <c r="AA104" s="2" t="str">
        <f t="shared" si="33"/>
        <v>7.85401123459815-0.600677480899649i</v>
      </c>
      <c r="AB104" s="2" t="s">
        <v>24</v>
      </c>
      <c r="AK104" s="2" t="s">
        <v>24</v>
      </c>
      <c r="AO104" s="2" t="s">
        <v>24</v>
      </c>
      <c r="AT104" s="2" t="s">
        <v>24</v>
      </c>
      <c r="AX104" s="2" t="s">
        <v>24</v>
      </c>
      <c r="BC104" s="2" t="s">
        <v>24</v>
      </c>
      <c r="BG104" s="2" t="s">
        <v>24</v>
      </c>
      <c r="BP104" s="2" t="s">
        <v>24</v>
      </c>
      <c r="BY104" s="2" t="s">
        <v>24</v>
      </c>
      <c r="CH104" s="2" t="s">
        <v>24</v>
      </c>
      <c r="CQ104" s="2" t="s">
        <v>24</v>
      </c>
    </row>
    <row r="105" spans="7:95" ht="1" customHeight="1">
      <c r="G105" s="6"/>
      <c r="H105" s="2">
        <f t="shared" si="20"/>
        <v>-0.9</v>
      </c>
      <c r="I105" s="2">
        <f t="shared" si="21"/>
        <v>0.12589254117941667</v>
      </c>
      <c r="J105" s="2">
        <f t="shared" si="22"/>
        <v>0.79100616502201182</v>
      </c>
      <c r="K105" s="6"/>
      <c r="L105" s="2" t="str">
        <f t="shared" si="23"/>
        <v>7.8880918986048-0.491738606106614i</v>
      </c>
      <c r="M105" s="2">
        <f t="shared" si="24"/>
        <v>7.8880918986047996</v>
      </c>
      <c r="N105" s="2">
        <f t="shared" si="25"/>
        <v>-0.49173860610661402</v>
      </c>
      <c r="O105" s="6"/>
      <c r="P105" s="2" t="s">
        <v>24</v>
      </c>
      <c r="Q105" s="2">
        <f t="shared" si="26"/>
        <v>8</v>
      </c>
      <c r="R105" s="2" t="str">
        <f t="shared" si="27"/>
        <v>19.3183735624899-121.971410341229i</v>
      </c>
      <c r="S105" s="2" t="str">
        <f t="shared" si="28"/>
        <v>0.00791006165022012i</v>
      </c>
      <c r="T105" s="2" t="s">
        <v>24</v>
      </c>
      <c r="U105" s="21">
        <f t="shared" si="29"/>
        <v>8</v>
      </c>
      <c r="V105" s="21" t="str">
        <f t="shared" si="30"/>
        <v>19.3183735624899-121.971410341229i</v>
      </c>
      <c r="W105" s="2" t="str">
        <f t="shared" si="31"/>
        <v>7.8880918986048-0.499648667756834i</v>
      </c>
      <c r="X105" s="2" t="s">
        <v>24</v>
      </c>
      <c r="Y105" s="21" t="str">
        <f t="shared" si="32"/>
        <v>7.8880918986048-0.499648667756834i</v>
      </c>
      <c r="Z105" s="21" t="str">
        <f t="shared" si="19"/>
        <v>0.00791006165022012i</v>
      </c>
      <c r="AA105" s="2" t="str">
        <f t="shared" si="33"/>
        <v>7.8880918986048-0.491738606106614i</v>
      </c>
      <c r="AB105" s="2" t="s">
        <v>24</v>
      </c>
      <c r="AK105" s="2" t="s">
        <v>24</v>
      </c>
      <c r="AO105" s="2" t="s">
        <v>24</v>
      </c>
      <c r="AT105" s="2" t="s">
        <v>24</v>
      </c>
      <c r="AX105" s="2" t="s">
        <v>24</v>
      </c>
      <c r="BC105" s="2" t="s">
        <v>24</v>
      </c>
      <c r="BG105" s="2" t="s">
        <v>24</v>
      </c>
      <c r="BP105" s="2" t="s">
        <v>24</v>
      </c>
      <c r="BY105" s="2" t="s">
        <v>24</v>
      </c>
      <c r="CH105" s="2" t="s">
        <v>24</v>
      </c>
      <c r="CQ105" s="2" t="s">
        <v>24</v>
      </c>
    </row>
    <row r="106" spans="7:95" ht="1" customHeight="1">
      <c r="G106" s="6"/>
      <c r="H106" s="2">
        <f t="shared" si="20"/>
        <v>-1</v>
      </c>
      <c r="I106" s="2">
        <f t="shared" si="21"/>
        <v>0.1</v>
      </c>
      <c r="J106" s="2">
        <f t="shared" si="22"/>
        <v>0.62831853071795862</v>
      </c>
      <c r="K106" s="6"/>
      <c r="L106" s="2" t="str">
        <f t="shared" si="23"/>
        <v>7.91358332951172-0.401925480294584i</v>
      </c>
      <c r="M106" s="2">
        <f t="shared" si="24"/>
        <v>7.9135833295117202</v>
      </c>
      <c r="N106" s="2">
        <f t="shared" si="25"/>
        <v>-0.40192548029458403</v>
      </c>
      <c r="O106" s="6"/>
      <c r="P106" s="2" t="s">
        <v>24</v>
      </c>
      <c r="Q106" s="2">
        <f t="shared" si="26"/>
        <v>8</v>
      </c>
      <c r="R106" s="2" t="str">
        <f t="shared" si="27"/>
        <v>23.7667916968188-150.057617074756i</v>
      </c>
      <c r="S106" s="2" t="str">
        <f t="shared" si="28"/>
        <v>0.00628318530717959i</v>
      </c>
      <c r="T106" s="2" t="s">
        <v>24</v>
      </c>
      <c r="U106" s="21">
        <f t="shared" si="29"/>
        <v>8</v>
      </c>
      <c r="V106" s="21" t="str">
        <f t="shared" si="30"/>
        <v>23.7667916968188-150.057617074756i</v>
      </c>
      <c r="W106" s="2" t="str">
        <f t="shared" si="31"/>
        <v>7.91358332951172-0.408208665601764i</v>
      </c>
      <c r="X106" s="2" t="s">
        <v>24</v>
      </c>
      <c r="Y106" s="21" t="str">
        <f t="shared" si="32"/>
        <v>7.91358332951172-0.408208665601764i</v>
      </c>
      <c r="Z106" s="21" t="str">
        <f t="shared" si="19"/>
        <v>0.00628318530717959i</v>
      </c>
      <c r="AA106" s="2" t="str">
        <f t="shared" si="33"/>
        <v>7.91358332951172-0.401925480294584i</v>
      </c>
      <c r="AB106" s="2" t="s">
        <v>24</v>
      </c>
      <c r="AK106" s="2" t="s">
        <v>24</v>
      </c>
      <c r="AO106" s="2" t="s">
        <v>24</v>
      </c>
      <c r="AT106" s="2" t="s">
        <v>24</v>
      </c>
      <c r="AX106" s="2" t="s">
        <v>24</v>
      </c>
      <c r="BC106" s="2" t="s">
        <v>24</v>
      </c>
      <c r="BG106" s="2" t="s">
        <v>24</v>
      </c>
      <c r="BP106" s="2" t="s">
        <v>24</v>
      </c>
      <c r="BY106" s="2" t="s">
        <v>24</v>
      </c>
      <c r="CH106" s="2" t="s">
        <v>24</v>
      </c>
      <c r="CQ106" s="2" t="s">
        <v>24</v>
      </c>
    </row>
    <row r="107" spans="7:95" ht="1" customHeight="1">
      <c r="G107" s="6"/>
      <c r="H107" s="2">
        <f t="shared" si="20"/>
        <v>-1.1000000000000001</v>
      </c>
      <c r="I107" s="2">
        <f t="shared" si="21"/>
        <v>7.9432823472428096E-2</v>
      </c>
      <c r="J107" s="2">
        <f t="shared" si="22"/>
        <v>0.49909114934974996</v>
      </c>
      <c r="K107" s="6"/>
      <c r="L107" s="2" t="str">
        <f t="shared" si="23"/>
        <v>7.93280350240117-0.328128819028352i</v>
      </c>
      <c r="M107" s="2">
        <f t="shared" si="24"/>
        <v>7.9328035024011703</v>
      </c>
      <c r="N107" s="2">
        <f t="shared" si="25"/>
        <v>-0.328128819028352</v>
      </c>
      <c r="O107" s="6"/>
      <c r="P107" s="2" t="s">
        <v>24</v>
      </c>
      <c r="Q107" s="2">
        <f t="shared" si="26"/>
        <v>8</v>
      </c>
      <c r="R107" s="2" t="str">
        <f t="shared" si="27"/>
        <v>29.2395416069992-184.611200109595i</v>
      </c>
      <c r="S107" s="2" t="str">
        <f t="shared" si="28"/>
        <v>0.0049909114934975i</v>
      </c>
      <c r="T107" s="2" t="s">
        <v>24</v>
      </c>
      <c r="U107" s="21">
        <f t="shared" si="29"/>
        <v>8</v>
      </c>
      <c r="V107" s="21" t="str">
        <f t="shared" si="30"/>
        <v>29.2395416069992-184.611200109595i</v>
      </c>
      <c r="W107" s="2" t="str">
        <f t="shared" si="31"/>
        <v>7.93280350240117-0.333119730521849i</v>
      </c>
      <c r="X107" s="2" t="s">
        <v>24</v>
      </c>
      <c r="Y107" s="21" t="str">
        <f t="shared" si="32"/>
        <v>7.93280350240117-0.333119730521849i</v>
      </c>
      <c r="Z107" s="21" t="str">
        <f t="shared" si="19"/>
        <v>0.0049909114934975i</v>
      </c>
      <c r="AA107" s="2" t="str">
        <f t="shared" si="33"/>
        <v>7.93280350240117-0.328128819028352i</v>
      </c>
      <c r="AB107" s="2" t="s">
        <v>24</v>
      </c>
      <c r="AK107" s="2" t="s">
        <v>24</v>
      </c>
      <c r="AO107" s="2" t="s">
        <v>24</v>
      </c>
      <c r="AT107" s="2" t="s">
        <v>24</v>
      </c>
      <c r="AX107" s="2" t="s">
        <v>24</v>
      </c>
      <c r="BC107" s="2" t="s">
        <v>24</v>
      </c>
      <c r="BG107" s="2" t="s">
        <v>24</v>
      </c>
      <c r="BP107" s="2" t="s">
        <v>24</v>
      </c>
      <c r="BY107" s="2" t="s">
        <v>24</v>
      </c>
      <c r="CH107" s="2" t="s">
        <v>24</v>
      </c>
      <c r="CQ107" s="2" t="s">
        <v>24</v>
      </c>
    </row>
    <row r="108" spans="7:95" ht="1" customHeight="1">
      <c r="G108" s="6"/>
      <c r="H108" s="2">
        <f t="shared" si="20"/>
        <v>-1.2</v>
      </c>
      <c r="I108" s="2">
        <f t="shared" si="21"/>
        <v>6.3095734448019317E-2</v>
      </c>
      <c r="J108" s="2">
        <f t="shared" si="22"/>
        <v>0.39644219162949984</v>
      </c>
      <c r="K108" s="6"/>
      <c r="L108" s="2" t="str">
        <f t="shared" si="23"/>
        <v>7.94741479450422-0.267642299793567i</v>
      </c>
      <c r="M108" s="2">
        <f t="shared" si="24"/>
        <v>7.9474147945042199</v>
      </c>
      <c r="N108" s="2">
        <f t="shared" si="25"/>
        <v>-0.26764229979356702</v>
      </c>
      <c r="O108" s="6"/>
      <c r="P108" s="2" t="s">
        <v>24</v>
      </c>
      <c r="Q108" s="2">
        <f t="shared" si="26"/>
        <v>8</v>
      </c>
      <c r="R108" s="2" t="str">
        <f t="shared" si="27"/>
        <v>35.9724949119604-227.12139423703i</v>
      </c>
      <c r="S108" s="2" t="str">
        <f t="shared" si="28"/>
        <v>0.003964421916295i</v>
      </c>
      <c r="T108" s="2" t="s">
        <v>24</v>
      </c>
      <c r="U108" s="21">
        <f t="shared" si="29"/>
        <v>8</v>
      </c>
      <c r="V108" s="21" t="str">
        <f t="shared" si="30"/>
        <v>35.9724949119604-227.12139423703i</v>
      </c>
      <c r="W108" s="2" t="str">
        <f t="shared" si="31"/>
        <v>7.94741479450422-0.271606721709862i</v>
      </c>
      <c r="X108" s="2" t="s">
        <v>24</v>
      </c>
      <c r="Y108" s="21" t="str">
        <f t="shared" si="32"/>
        <v>7.94741479450422-0.271606721709862i</v>
      </c>
      <c r="Z108" s="21" t="str">
        <f t="shared" si="19"/>
        <v>0.003964421916295i</v>
      </c>
      <c r="AA108" s="2" t="str">
        <f t="shared" si="33"/>
        <v>7.94741479450422-0.267642299793567i</v>
      </c>
      <c r="AB108" s="2" t="s">
        <v>24</v>
      </c>
      <c r="AK108" s="2" t="s">
        <v>24</v>
      </c>
      <c r="AO108" s="2" t="s">
        <v>24</v>
      </c>
      <c r="AT108" s="2" t="s">
        <v>24</v>
      </c>
      <c r="AX108" s="2" t="s">
        <v>24</v>
      </c>
      <c r="BC108" s="2" t="s">
        <v>24</v>
      </c>
      <c r="BG108" s="2" t="s">
        <v>24</v>
      </c>
      <c r="BP108" s="2" t="s">
        <v>24</v>
      </c>
      <c r="BY108" s="2" t="s">
        <v>24</v>
      </c>
      <c r="CH108" s="2" t="s">
        <v>24</v>
      </c>
      <c r="CQ108" s="2" t="s">
        <v>24</v>
      </c>
    </row>
    <row r="109" spans="7:95" ht="1" customHeight="1">
      <c r="G109" s="6"/>
      <c r="H109" s="2">
        <f t="shared" si="20"/>
        <v>-1.3</v>
      </c>
      <c r="I109" s="2">
        <f t="shared" si="21"/>
        <v>5.0118723362727206E-2</v>
      </c>
      <c r="J109" s="2">
        <f t="shared" si="22"/>
        <v>0.31490522624728584</v>
      </c>
      <c r="K109" s="6"/>
      <c r="L109" s="2" t="str">
        <f t="shared" si="23"/>
        <v>7.95861252090249-0.218156449467633i</v>
      </c>
      <c r="M109" s="2">
        <f t="shared" si="24"/>
        <v>7.9586125209024896</v>
      </c>
      <c r="N109" s="2">
        <f t="shared" si="25"/>
        <v>-0.21815644946763299</v>
      </c>
      <c r="O109" s="6"/>
      <c r="P109" s="2" t="s">
        <v>24</v>
      </c>
      <c r="Q109" s="2">
        <f t="shared" si="26"/>
        <v>8</v>
      </c>
      <c r="R109" s="2" t="str">
        <f t="shared" si="27"/>
        <v>44.2558370983922-279.420358513186i</v>
      </c>
      <c r="S109" s="2" t="str">
        <f t="shared" si="28"/>
        <v>0.00314905226247286i</v>
      </c>
      <c r="T109" s="2" t="s">
        <v>24</v>
      </c>
      <c r="U109" s="21">
        <f t="shared" si="29"/>
        <v>8</v>
      </c>
      <c r="V109" s="21" t="str">
        <f t="shared" si="30"/>
        <v>44.2558370983922-279.420358513186i</v>
      </c>
      <c r="W109" s="2" t="str">
        <f t="shared" si="31"/>
        <v>7.95861252090249-0.221305501730106i</v>
      </c>
      <c r="X109" s="2" t="s">
        <v>24</v>
      </c>
      <c r="Y109" s="21" t="str">
        <f t="shared" si="32"/>
        <v>7.95861252090249-0.221305501730106i</v>
      </c>
      <c r="Z109" s="21" t="str">
        <f t="shared" si="19"/>
        <v>0.00314905226247286i</v>
      </c>
      <c r="AA109" s="2" t="str">
        <f t="shared" si="33"/>
        <v>7.95861252090249-0.218156449467633i</v>
      </c>
      <c r="AB109" s="2" t="s">
        <v>24</v>
      </c>
      <c r="AK109" s="2" t="s">
        <v>24</v>
      </c>
      <c r="AO109" s="2" t="s">
        <v>24</v>
      </c>
      <c r="AT109" s="2" t="s">
        <v>24</v>
      </c>
      <c r="AX109" s="2" t="s">
        <v>24</v>
      </c>
      <c r="BC109" s="2" t="s">
        <v>24</v>
      </c>
      <c r="BG109" s="2" t="s">
        <v>24</v>
      </c>
      <c r="BP109" s="2" t="s">
        <v>24</v>
      </c>
      <c r="BY109" s="2" t="s">
        <v>24</v>
      </c>
      <c r="CH109" s="2" t="s">
        <v>24</v>
      </c>
      <c r="CQ109" s="2" t="s">
        <v>24</v>
      </c>
    </row>
    <row r="110" spans="7:95" ht="1" customHeight="1">
      <c r="G110" s="6"/>
      <c r="H110" s="2">
        <f t="shared" si="20"/>
        <v>-1.4</v>
      </c>
      <c r="I110" s="2">
        <f t="shared" si="21"/>
        <v>3.9810717055349727E-2</v>
      </c>
      <c r="J110" s="2">
        <f t="shared" si="22"/>
        <v>0.25013811247045714</v>
      </c>
      <c r="K110" s="6"/>
      <c r="L110" s="2" t="str">
        <f t="shared" si="23"/>
        <v>7.96726045881179-0.17772651606812i</v>
      </c>
      <c r="M110" s="2">
        <f t="shared" si="24"/>
        <v>7.9672604588117899</v>
      </c>
      <c r="N110" s="2">
        <f t="shared" si="25"/>
        <v>-0.17772651606812001</v>
      </c>
      <c r="O110" s="6"/>
      <c r="P110" s="2" t="s">
        <v>24</v>
      </c>
      <c r="Q110" s="2">
        <f t="shared" si="26"/>
        <v>8</v>
      </c>
      <c r="R110" s="2" t="str">
        <f t="shared" si="27"/>
        <v>54.446574308312-343.762141007972i</v>
      </c>
      <c r="S110" s="2" t="str">
        <f t="shared" si="28"/>
        <v>0.00250138112470457i</v>
      </c>
      <c r="T110" s="2" t="s">
        <v>24</v>
      </c>
      <c r="U110" s="21">
        <f t="shared" si="29"/>
        <v>8</v>
      </c>
      <c r="V110" s="21" t="str">
        <f t="shared" si="30"/>
        <v>54.446574308312-343.762141007972i</v>
      </c>
      <c r="W110" s="2" t="str">
        <f t="shared" si="31"/>
        <v>7.96726045881179-0.180227897192825i</v>
      </c>
      <c r="X110" s="2" t="s">
        <v>24</v>
      </c>
      <c r="Y110" s="21" t="str">
        <f t="shared" si="32"/>
        <v>7.96726045881179-0.180227897192825i</v>
      </c>
      <c r="Z110" s="21" t="str">
        <f t="shared" si="19"/>
        <v>0.00250138112470457i</v>
      </c>
      <c r="AA110" s="2" t="str">
        <f t="shared" si="33"/>
        <v>7.96726045881179-0.17772651606812i</v>
      </c>
      <c r="AB110" s="2" t="s">
        <v>24</v>
      </c>
      <c r="AK110" s="2" t="s">
        <v>24</v>
      </c>
      <c r="AO110" s="2" t="s">
        <v>24</v>
      </c>
      <c r="AT110" s="2" t="s">
        <v>24</v>
      </c>
      <c r="AX110" s="2" t="s">
        <v>24</v>
      </c>
      <c r="BC110" s="2" t="s">
        <v>24</v>
      </c>
      <c r="BG110" s="2" t="s">
        <v>24</v>
      </c>
      <c r="BP110" s="2" t="s">
        <v>24</v>
      </c>
      <c r="BY110" s="2" t="s">
        <v>24</v>
      </c>
      <c r="CH110" s="2" t="s">
        <v>24</v>
      </c>
      <c r="CQ110" s="2" t="s">
        <v>24</v>
      </c>
    </row>
    <row r="111" spans="7:95" ht="1" customHeight="1">
      <c r="G111" s="6"/>
      <c r="H111" s="2">
        <f t="shared" si="20"/>
        <v>-1.5</v>
      </c>
      <c r="I111" s="2">
        <f t="shared" si="21"/>
        <v>3.1622776601683784E-2</v>
      </c>
      <c r="J111" s="2">
        <f t="shared" si="22"/>
        <v>0.19869176531592195</v>
      </c>
      <c r="K111" s="6"/>
      <c r="L111" s="2" t="str">
        <f t="shared" si="23"/>
        <v>7.97398702913697-0.144729886714167i</v>
      </c>
      <c r="M111" s="2">
        <f t="shared" si="24"/>
        <v>7.9739870291369703</v>
      </c>
      <c r="N111" s="2">
        <f t="shared" si="25"/>
        <v>-0.14472988671416701</v>
      </c>
      <c r="O111" s="6"/>
      <c r="P111" s="2" t="s">
        <v>24</v>
      </c>
      <c r="Q111" s="2">
        <f t="shared" si="26"/>
        <v>8</v>
      </c>
      <c r="R111" s="2" t="str">
        <f t="shared" si="27"/>
        <v>66.983920049232-422.91982666971i</v>
      </c>
      <c r="S111" s="2" t="str">
        <f t="shared" si="28"/>
        <v>0.00198691765315922i</v>
      </c>
      <c r="T111" s="2" t="s">
        <v>24</v>
      </c>
      <c r="U111" s="21">
        <f t="shared" si="29"/>
        <v>8</v>
      </c>
      <c r="V111" s="21" t="str">
        <f t="shared" si="30"/>
        <v>66.983920049232-422.91982666971i</v>
      </c>
      <c r="W111" s="2" t="str">
        <f t="shared" si="31"/>
        <v>7.97398702913697-0.146716804367326i</v>
      </c>
      <c r="X111" s="2" t="s">
        <v>24</v>
      </c>
      <c r="Y111" s="21" t="str">
        <f t="shared" si="32"/>
        <v>7.97398702913697-0.146716804367326i</v>
      </c>
      <c r="Z111" s="21" t="str">
        <f t="shared" si="19"/>
        <v>0.00198691765315922i</v>
      </c>
      <c r="AA111" s="2" t="str">
        <f t="shared" si="33"/>
        <v>7.97398702913697-0.144729886714167i</v>
      </c>
      <c r="AB111" s="2" t="s">
        <v>24</v>
      </c>
      <c r="AK111" s="2" t="s">
        <v>24</v>
      </c>
      <c r="AO111" s="2" t="s">
        <v>24</v>
      </c>
      <c r="AT111" s="2" t="s">
        <v>24</v>
      </c>
      <c r="AX111" s="2" t="s">
        <v>24</v>
      </c>
      <c r="BC111" s="2" t="s">
        <v>24</v>
      </c>
      <c r="BG111" s="2" t="s">
        <v>24</v>
      </c>
      <c r="BP111" s="2" t="s">
        <v>24</v>
      </c>
      <c r="BY111" s="2" t="s">
        <v>24</v>
      </c>
      <c r="CH111" s="2" t="s">
        <v>24</v>
      </c>
      <c r="CQ111" s="2" t="s">
        <v>24</v>
      </c>
    </row>
    <row r="112" spans="7:95" ht="1" customHeight="1">
      <c r="G112" s="6"/>
      <c r="H112" s="2">
        <f t="shared" si="20"/>
        <v>-1.6</v>
      </c>
      <c r="I112" s="2">
        <f t="shared" si="21"/>
        <v>2.511886431509578E-2</v>
      </c>
      <c r="J112" s="2">
        <f t="shared" si="22"/>
        <v>0.15782647919764742</v>
      </c>
      <c r="K112" s="6"/>
      <c r="L112" s="2" t="str">
        <f t="shared" si="23"/>
        <v>7.97925309011003-0.117821514374212i</v>
      </c>
      <c r="M112" s="2">
        <f t="shared" si="24"/>
        <v>7.9792530901100296</v>
      </c>
      <c r="N112" s="2">
        <f t="shared" si="25"/>
        <v>-0.117821514374212</v>
      </c>
      <c r="O112" s="6"/>
      <c r="P112" s="2" t="s">
        <v>24</v>
      </c>
      <c r="Q112" s="2">
        <f t="shared" si="26"/>
        <v>8</v>
      </c>
      <c r="R112" s="2" t="str">
        <f t="shared" si="27"/>
        <v>82.4082249831637-520.305055309131i</v>
      </c>
      <c r="S112" s="2" t="str">
        <f t="shared" si="28"/>
        <v>0.00157826479197647i</v>
      </c>
      <c r="T112" s="2" t="s">
        <v>24</v>
      </c>
      <c r="U112" s="21">
        <f t="shared" si="29"/>
        <v>8</v>
      </c>
      <c r="V112" s="21" t="str">
        <f t="shared" si="30"/>
        <v>82.4082249831637-520.305055309131i</v>
      </c>
      <c r="W112" s="2" t="str">
        <f t="shared" si="31"/>
        <v>7.97925309011003-0.119399779166188i</v>
      </c>
      <c r="X112" s="2" t="s">
        <v>24</v>
      </c>
      <c r="Y112" s="21" t="str">
        <f t="shared" si="32"/>
        <v>7.97925309011003-0.119399779166188i</v>
      </c>
      <c r="Z112" s="21" t="str">
        <f t="shared" si="19"/>
        <v>0.00157826479197647i</v>
      </c>
      <c r="AA112" s="2" t="str">
        <f t="shared" si="33"/>
        <v>7.97925309011003-0.117821514374212i</v>
      </c>
      <c r="AB112" s="2" t="s">
        <v>24</v>
      </c>
      <c r="AK112" s="2" t="s">
        <v>24</v>
      </c>
      <c r="AO112" s="2" t="s">
        <v>24</v>
      </c>
      <c r="AT112" s="2" t="s">
        <v>24</v>
      </c>
      <c r="AX112" s="2" t="s">
        <v>24</v>
      </c>
      <c r="BC112" s="2" t="s">
        <v>24</v>
      </c>
      <c r="BG112" s="2" t="s">
        <v>24</v>
      </c>
      <c r="BP112" s="2" t="s">
        <v>24</v>
      </c>
      <c r="BY112" s="2" t="s">
        <v>24</v>
      </c>
      <c r="CH112" s="2" t="s">
        <v>24</v>
      </c>
      <c r="CQ112" s="2" t="s">
        <v>24</v>
      </c>
    </row>
    <row r="113" spans="7:95" ht="1" customHeight="1">
      <c r="G113" s="6"/>
      <c r="H113" s="2">
        <f t="shared" si="20"/>
        <v>-1.7</v>
      </c>
      <c r="I113" s="2">
        <f t="shared" si="21"/>
        <v>1.9952623149688792E-2</v>
      </c>
      <c r="J113" s="2">
        <f t="shared" si="22"/>
        <v>0.12536602861381591</v>
      </c>
      <c r="K113" s="6"/>
      <c r="L113" s="2" t="str">
        <f t="shared" si="23"/>
        <v>7.98339959608082-0.095891651254991i</v>
      </c>
      <c r="M113" s="2">
        <f t="shared" si="24"/>
        <v>7.9833995960808197</v>
      </c>
      <c r="N113" s="2">
        <f t="shared" si="25"/>
        <v>-9.5891651254990995E-2</v>
      </c>
      <c r="O113" s="6"/>
      <c r="P113" s="2" t="s">
        <v>24</v>
      </c>
      <c r="Q113" s="2">
        <f t="shared" si="26"/>
        <v>8</v>
      </c>
      <c r="R113" s="2" t="str">
        <f t="shared" si="27"/>
        <v>101.384265654867-640.115060842631i</v>
      </c>
      <c r="S113" s="2" t="str">
        <f t="shared" si="28"/>
        <v>0.00125366028613816i</v>
      </c>
      <c r="T113" s="2" t="s">
        <v>24</v>
      </c>
      <c r="U113" s="21">
        <f t="shared" si="29"/>
        <v>8</v>
      </c>
      <c r="V113" s="21" t="str">
        <f t="shared" si="30"/>
        <v>101.384265654867-640.115060842631i</v>
      </c>
      <c r="W113" s="2" t="str">
        <f t="shared" si="31"/>
        <v>7.98339959608082-0.0971453115411292i</v>
      </c>
      <c r="X113" s="2" t="s">
        <v>24</v>
      </c>
      <c r="Y113" s="21" t="str">
        <f t="shared" si="32"/>
        <v>7.98339959608082-0.0971453115411292i</v>
      </c>
      <c r="Z113" s="21" t="str">
        <f t="shared" si="19"/>
        <v>0.00125366028613816i</v>
      </c>
      <c r="AA113" s="2" t="str">
        <f t="shared" si="33"/>
        <v>7.98339959608082-0.095891651254991i</v>
      </c>
      <c r="AB113" s="2" t="s">
        <v>24</v>
      </c>
      <c r="AK113" s="2" t="s">
        <v>24</v>
      </c>
      <c r="AO113" s="2" t="s">
        <v>24</v>
      </c>
      <c r="AT113" s="2" t="s">
        <v>24</v>
      </c>
      <c r="AX113" s="2" t="s">
        <v>24</v>
      </c>
      <c r="BC113" s="2" t="s">
        <v>24</v>
      </c>
      <c r="BG113" s="2" t="s">
        <v>24</v>
      </c>
      <c r="BP113" s="2" t="s">
        <v>24</v>
      </c>
      <c r="BY113" s="2" t="s">
        <v>24</v>
      </c>
      <c r="CH113" s="2" t="s">
        <v>24</v>
      </c>
      <c r="CQ113" s="2" t="s">
        <v>24</v>
      </c>
    </row>
    <row r="114" spans="7:95" ht="18" customHeight="1">
      <c r="G114" s="6"/>
      <c r="H114" s="2">
        <f t="shared" si="20"/>
        <v>-1.8</v>
      </c>
      <c r="I114" s="2">
        <f t="shared" si="21"/>
        <v>1.5848931924611124E-2</v>
      </c>
      <c r="J114" s="2">
        <f t="shared" si="22"/>
        <v>9.9581776203206102E-2</v>
      </c>
      <c r="K114" s="6"/>
      <c r="L114" s="2" t="str">
        <f t="shared" si="23"/>
        <v>7.98668111951664-0.0780278191928296i</v>
      </c>
      <c r="M114" s="2">
        <f t="shared" si="24"/>
        <v>7.9866811195166401</v>
      </c>
      <c r="N114" s="2">
        <f t="shared" si="25"/>
        <v>-7.8027819192829598E-2</v>
      </c>
      <c r="O114" s="6"/>
      <c r="P114" s="2" t="s">
        <v>24</v>
      </c>
      <c r="Q114" s="2">
        <f t="shared" si="26"/>
        <v>8</v>
      </c>
      <c r="R114" s="2" t="str">
        <f t="shared" si="27"/>
        <v>124.729895886929-787.513569081357i</v>
      </c>
      <c r="S114" s="2" t="str">
        <f t="shared" si="28"/>
        <v>0.000995817762032061i</v>
      </c>
      <c r="T114" s="2" t="s">
        <v>24</v>
      </c>
      <c r="U114" s="21">
        <f t="shared" si="29"/>
        <v>8</v>
      </c>
      <c r="V114" s="21" t="str">
        <f t="shared" si="30"/>
        <v>124.729895886929-787.513569081357i</v>
      </c>
      <c r="W114" s="2" t="str">
        <f t="shared" si="31"/>
        <v>7.98668111951664-0.0790236369548617i</v>
      </c>
      <c r="X114" s="2" t="s">
        <v>24</v>
      </c>
      <c r="Y114" s="21" t="str">
        <f t="shared" si="32"/>
        <v>7.98668111951664-0.0790236369548617i</v>
      </c>
      <c r="Z114" s="21" t="str">
        <f t="shared" si="19"/>
        <v>0.000995817762032061i</v>
      </c>
      <c r="AA114" s="2" t="str">
        <f t="shared" si="33"/>
        <v>7.98668111951664-0.0780278191928296i</v>
      </c>
      <c r="AB114" s="2" t="s">
        <v>24</v>
      </c>
      <c r="AK114" s="2" t="s">
        <v>24</v>
      </c>
      <c r="AO114" s="2" t="s">
        <v>24</v>
      </c>
      <c r="AT114" s="2" t="s">
        <v>24</v>
      </c>
      <c r="AX114" s="2" t="s">
        <v>24</v>
      </c>
      <c r="BC114" s="2" t="s">
        <v>24</v>
      </c>
      <c r="BG114" s="2" t="s">
        <v>24</v>
      </c>
      <c r="BP114" s="2" t="s">
        <v>24</v>
      </c>
      <c r="BY114" s="2" t="s">
        <v>24</v>
      </c>
      <c r="CH114" s="2" t="s">
        <v>24</v>
      </c>
      <c r="CQ114" s="2" t="s">
        <v>24</v>
      </c>
    </row>
    <row r="115" spans="7:95" ht="18" customHeight="1">
      <c r="G115" s="6"/>
      <c r="H115" s="2">
        <f t="shared" si="20"/>
        <v>-1.9</v>
      </c>
      <c r="I115" s="2">
        <f t="shared" si="21"/>
        <v>1.2589254117941664E-2</v>
      </c>
      <c r="J115" s="2">
        <f t="shared" si="22"/>
        <v>7.9100616502201168E-2</v>
      </c>
      <c r="K115" s="6"/>
      <c r="L115" s="2" t="str">
        <f t="shared" si="23"/>
        <v>7.98928950059573-0.0634816476406572i</v>
      </c>
      <c r="M115" s="2">
        <f t="shared" si="24"/>
        <v>7.9892895005957296</v>
      </c>
      <c r="N115" s="2">
        <f t="shared" si="25"/>
        <v>-6.3481647640657196E-2</v>
      </c>
      <c r="O115" s="6"/>
      <c r="P115" s="2" t="s">
        <v>24</v>
      </c>
      <c r="Q115" s="2">
        <f t="shared" si="26"/>
        <v>8</v>
      </c>
      <c r="R115" s="2" t="str">
        <f t="shared" si="27"/>
        <v>153.451295696368-968.853350631792i</v>
      </c>
      <c r="S115" s="2" t="str">
        <f t="shared" si="28"/>
        <v>0.000791006165022012i</v>
      </c>
      <c r="T115" s="2" t="s">
        <v>24</v>
      </c>
      <c r="U115" s="21">
        <f t="shared" si="29"/>
        <v>8</v>
      </c>
      <c r="V115" s="21" t="str">
        <f t="shared" si="30"/>
        <v>153.451295696368-968.853350631792i</v>
      </c>
      <c r="W115" s="2" t="str">
        <f t="shared" si="31"/>
        <v>7.98928950059573-0.0642726538056792i</v>
      </c>
      <c r="X115" s="2" t="s">
        <v>24</v>
      </c>
      <c r="Y115" s="21" t="str">
        <f t="shared" si="32"/>
        <v>7.98928950059573-0.0642726538056792i</v>
      </c>
      <c r="Z115" s="21" t="str">
        <f t="shared" si="19"/>
        <v>0.000791006165022012i</v>
      </c>
      <c r="AA115" s="2" t="str">
        <f t="shared" si="33"/>
        <v>7.98928950059573-0.0634816476406572i</v>
      </c>
      <c r="AB115" s="2" t="s">
        <v>24</v>
      </c>
      <c r="AK115" s="2" t="s">
        <v>24</v>
      </c>
      <c r="AO115" s="2" t="s">
        <v>24</v>
      </c>
      <c r="AT115" s="2" t="s">
        <v>24</v>
      </c>
      <c r="AX115" s="2" t="s">
        <v>24</v>
      </c>
      <c r="BC115" s="2" t="s">
        <v>24</v>
      </c>
      <c r="BG115" s="2" t="s">
        <v>24</v>
      </c>
      <c r="BP115" s="2" t="s">
        <v>24</v>
      </c>
      <c r="BY115" s="2" t="s">
        <v>24</v>
      </c>
      <c r="CH115" s="2" t="s">
        <v>24</v>
      </c>
      <c r="CQ115" s="2" t="s">
        <v>24</v>
      </c>
    </row>
    <row r="116" spans="7:95" ht="18" customHeight="1">
      <c r="G116" s="6"/>
      <c r="H116" s="2">
        <f t="shared" si="20"/>
        <v>-2</v>
      </c>
      <c r="I116" s="2">
        <f t="shared" si="21"/>
        <v>0.01</v>
      </c>
      <c r="J116" s="2">
        <f t="shared" si="22"/>
        <v>6.2831853071795868E-2</v>
      </c>
      <c r="K116" s="6"/>
      <c r="L116" s="2" t="str">
        <f t="shared" si="23"/>
        <v>7.99137061534111-0.0516405299250596i</v>
      </c>
      <c r="M116" s="2">
        <f t="shared" si="24"/>
        <v>7.9913706153411104</v>
      </c>
      <c r="N116" s="2">
        <f t="shared" si="25"/>
        <v>-5.1640529925059603E-2</v>
      </c>
      <c r="O116" s="6"/>
      <c r="P116" s="2" t="s">
        <v>24</v>
      </c>
      <c r="Q116" s="2">
        <f t="shared" si="26"/>
        <v>8</v>
      </c>
      <c r="R116" s="2" t="str">
        <f t="shared" si="27"/>
        <v>188.786336935938-1191.95002077923i</v>
      </c>
      <c r="S116" s="2" t="str">
        <f t="shared" si="28"/>
        <v>0.000628318530717959i</v>
      </c>
      <c r="T116" s="2" t="s">
        <v>24</v>
      </c>
      <c r="U116" s="21">
        <f t="shared" si="29"/>
        <v>8</v>
      </c>
      <c r="V116" s="21" t="str">
        <f t="shared" si="30"/>
        <v>188.786336935938-1191.95002077923i</v>
      </c>
      <c r="W116" s="2" t="str">
        <f t="shared" si="31"/>
        <v>7.99137061534111-0.0522688484557776i</v>
      </c>
      <c r="X116" s="2" t="s">
        <v>24</v>
      </c>
      <c r="Y116" s="21" t="str">
        <f t="shared" si="32"/>
        <v>7.99137061534111-0.0522688484557776i</v>
      </c>
      <c r="Z116" s="21" t="str">
        <f t="shared" si="19"/>
        <v>0.000628318530717959i</v>
      </c>
      <c r="AA116" s="2" t="str">
        <f t="shared" si="33"/>
        <v>7.99137061534111-0.0516405299250596i</v>
      </c>
      <c r="AB116" s="2" t="s">
        <v>24</v>
      </c>
      <c r="AK116" s="2" t="s">
        <v>24</v>
      </c>
      <c r="AO116" s="2" t="s">
        <v>24</v>
      </c>
      <c r="AT116" s="2" t="s">
        <v>24</v>
      </c>
      <c r="AX116" s="2" t="s">
        <v>24</v>
      </c>
      <c r="BC116" s="2" t="s">
        <v>24</v>
      </c>
      <c r="BG116" s="2" t="s">
        <v>24</v>
      </c>
      <c r="BP116" s="2" t="s">
        <v>24</v>
      </c>
      <c r="BY116" s="2" t="s">
        <v>24</v>
      </c>
      <c r="CH116" s="2" t="s">
        <v>24</v>
      </c>
      <c r="CQ116" s="2" t="s">
        <v>24</v>
      </c>
    </row>
  </sheetData>
  <phoneticPr fontId="1"/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Fig.15(e)</vt:lpstr>
      <vt:lpstr>Fig.17</vt:lpstr>
      <vt:lpstr>Fig.18(c)</vt:lpstr>
      <vt:lpstr>Fig.18(d)</vt:lpstr>
      <vt:lpstr>template</vt:lpstr>
    </vt:vector>
  </TitlesOfParts>
  <Company>National Institute of Advanced Industrial Science and Technology (AIST)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Impedance Simulation Sheet</dc:title>
  <dc:creator>Zyun Siroma (AIST); Satoshi Uchida (AIST)</dc:creator>
  <cp:lastModifiedBy>内田悟史</cp:lastModifiedBy>
  <dcterms:created xsi:type="dcterms:W3CDTF">2019-08-24T06:28:13Z</dcterms:created>
  <dcterms:modified xsi:type="dcterms:W3CDTF">2022-07-22T06:56:46Z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2022-07-19T02:38:01Z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b6667bf4-7e41-4260-9e17-f5237fa010e8</vt:lpwstr>
  </property>
  <property fmtid="{D5CDD505-2E9C-101B-9397-08002B2CF9AE}" pid="8" name="MSIP_Label_ddc55989-3c9e-4466-8514-eac6f80f6373_ContentBits">
    <vt:lpwstr>0</vt:lpwstr>
  </property>
</Properties>
</file>