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ji Kawamura\Documents\研究発表\Manuscript\Shoaib Japanese OR\"/>
    </mc:Choice>
  </mc:AlternateContent>
  <xr:revisionPtr revIDLastSave="0" documentId="13_ncr:1_{E868D313-FB3E-4403-9E4C-B76A5D81DBD3}" xr6:coauthVersionLast="47" xr6:coauthVersionMax="47" xr10:uidLastSave="{00000000-0000-0000-0000-000000000000}"/>
  <bookViews>
    <workbookView xWindow="-110" yWindow="-110" windowWidth="19420" windowHeight="10420" xr2:uid="{02CE3ACD-6484-4D44-83C4-D206D4FFA6C5}"/>
  </bookViews>
  <sheets>
    <sheet name="Suppl. Table 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2" l="1"/>
  <c r="E88" i="2"/>
  <c r="F89" i="2"/>
  <c r="F88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5" i="2"/>
  <c r="G4" i="2"/>
  <c r="G3" i="2"/>
  <c r="G89" i="2" s="1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G88" i="2" l="1"/>
</calcChain>
</file>

<file path=xl/sharedStrings.xml><?xml version="1.0" encoding="utf-8"?>
<sst xmlns="http://schemas.openxmlformats.org/spreadsheetml/2006/main" count="188" uniqueCount="119">
  <si>
    <t>Sequence Name</t>
    <phoneticPr fontId="3"/>
  </si>
  <si>
    <t>hg19_NR1</t>
    <phoneticPr fontId="3"/>
  </si>
  <si>
    <t>chr1</t>
  </si>
  <si>
    <t>hg19_NR2</t>
    <phoneticPr fontId="3"/>
  </si>
  <si>
    <t>hg19_NR3</t>
    <phoneticPr fontId="3"/>
  </si>
  <si>
    <t>hg19_NR4</t>
  </si>
  <si>
    <t>hg19_NR5</t>
  </si>
  <si>
    <t>hg19_NR6</t>
  </si>
  <si>
    <t>hg19_NR7</t>
  </si>
  <si>
    <t>chr2</t>
  </si>
  <si>
    <t>hg19_NR8</t>
  </si>
  <si>
    <t>hg19_NR9</t>
  </si>
  <si>
    <t>hg19_NR10</t>
  </si>
  <si>
    <t>hg19_NR11</t>
  </si>
  <si>
    <t>hg19_NR12</t>
  </si>
  <si>
    <t>hg19_NR13</t>
  </si>
  <si>
    <t>hg19_NR14</t>
  </si>
  <si>
    <t>hg19_NR15</t>
  </si>
  <si>
    <t>hg19_NR16</t>
  </si>
  <si>
    <t>hg19_NR17</t>
  </si>
  <si>
    <t>hg19_NR18</t>
  </si>
  <si>
    <t>hg19_NR19</t>
  </si>
  <si>
    <t>hg19_NR20</t>
  </si>
  <si>
    <t>chr4</t>
  </si>
  <si>
    <t>hg19_NR21</t>
  </si>
  <si>
    <t>hg19_NR22</t>
  </si>
  <si>
    <t>hg19_NR23</t>
  </si>
  <si>
    <t>hg19_NR24</t>
  </si>
  <si>
    <t>hg19_NR25</t>
  </si>
  <si>
    <t>hg19_NR26</t>
  </si>
  <si>
    <t>hg19_NR27</t>
  </si>
  <si>
    <t>chr5</t>
  </si>
  <si>
    <t>hg19_NR28</t>
  </si>
  <si>
    <t>hg19_NR29</t>
  </si>
  <si>
    <t>hg19_NR30</t>
  </si>
  <si>
    <t>hg19_NR31</t>
  </si>
  <si>
    <t>chr6</t>
  </si>
  <si>
    <t>hg19_NR32</t>
  </si>
  <si>
    <t>hg19_NR33</t>
  </si>
  <si>
    <t>hg19_NR34</t>
  </si>
  <si>
    <t>hg19_NR35</t>
  </si>
  <si>
    <t>chr7</t>
  </si>
  <si>
    <t>hg19_NR36</t>
  </si>
  <si>
    <t>hg19_NR37</t>
  </si>
  <si>
    <t>hg19_NR38</t>
  </si>
  <si>
    <t>hg19_NR39</t>
  </si>
  <si>
    <t>hg19_NR40</t>
  </si>
  <si>
    <t>hg19_NR41</t>
  </si>
  <si>
    <t>hg19_NR42</t>
  </si>
  <si>
    <t>chr9</t>
  </si>
  <si>
    <t>hg19_NR43</t>
  </si>
  <si>
    <t>chr10</t>
  </si>
  <si>
    <t>hg19_NR44</t>
  </si>
  <si>
    <t>hg19_NR45</t>
  </si>
  <si>
    <t>hg19_NR46</t>
  </si>
  <si>
    <t>hg19_NR47</t>
  </si>
  <si>
    <t>hg19_NR48</t>
  </si>
  <si>
    <t>hg19_NR49</t>
  </si>
  <si>
    <t>chr12</t>
  </si>
  <si>
    <t>hg19_NR50</t>
  </si>
  <si>
    <t>chr13</t>
  </si>
  <si>
    <t>hg19_NR51</t>
  </si>
  <si>
    <t>hg19_NR52</t>
  </si>
  <si>
    <t>hg19_NR53</t>
  </si>
  <si>
    <t>hg19_NR54</t>
  </si>
  <si>
    <t>hg19_NR55</t>
  </si>
  <si>
    <t>hg19_NR56</t>
  </si>
  <si>
    <t>hg19_NR57</t>
  </si>
  <si>
    <t>hg19_NR58</t>
  </si>
  <si>
    <t>chr14</t>
  </si>
  <si>
    <t>hg19_NR59</t>
  </si>
  <si>
    <t>hg19_NR60</t>
  </si>
  <si>
    <t>hg19_NR61</t>
  </si>
  <si>
    <t>hg19_NR62</t>
  </si>
  <si>
    <t>chr15</t>
  </si>
  <si>
    <t>hg19_NR63</t>
  </si>
  <si>
    <t>hg19_NR64</t>
  </si>
  <si>
    <t>hg19_NR65</t>
  </si>
  <si>
    <t>hg19_NR66</t>
  </si>
  <si>
    <t>chr16</t>
  </si>
  <si>
    <t>hg19_NR67</t>
  </si>
  <si>
    <t>hg19_NR68</t>
  </si>
  <si>
    <t>hg19_NR69</t>
  </si>
  <si>
    <t>hg19_NR70</t>
  </si>
  <si>
    <t>chr18</t>
  </si>
  <si>
    <t>hg19_NR71</t>
  </si>
  <si>
    <t>hg19_NR72</t>
  </si>
  <si>
    <t>hg19_NR73</t>
  </si>
  <si>
    <t>hg19_NR74</t>
  </si>
  <si>
    <t>hg19_NR75</t>
  </si>
  <si>
    <t>hg19_NR76</t>
  </si>
  <si>
    <t>hg19_NR77</t>
  </si>
  <si>
    <t>chr20</t>
  </si>
  <si>
    <t>hg19_NR78</t>
  </si>
  <si>
    <t>chr21</t>
  </si>
  <si>
    <t>hg19_NR79</t>
  </si>
  <si>
    <t>hg19_NR80</t>
  </si>
  <si>
    <t>hg19_NR81</t>
  </si>
  <si>
    <t>chr22</t>
  </si>
  <si>
    <t>hg19_NR82</t>
  </si>
  <si>
    <t>hg19_NR83</t>
  </si>
  <si>
    <t>chrX</t>
  </si>
  <si>
    <t>hg19_NR84</t>
  </si>
  <si>
    <t>hg19_NR85</t>
  </si>
  <si>
    <t>bp length</t>
  </si>
  <si>
    <t>Chromosome</t>
  </si>
  <si>
    <t>X</t>
  </si>
  <si>
    <t>chromosome</t>
    <phoneticPr fontId="3"/>
  </si>
  <si>
    <t>length (bp)</t>
    <phoneticPr fontId="3"/>
  </si>
  <si>
    <t>Distance to the nearest gene (cM)</t>
    <phoneticPr fontId="3"/>
  </si>
  <si>
    <t>Distance to the nearest gene (bp)</t>
    <phoneticPr fontId="3"/>
  </si>
  <si>
    <t>Start position in hg19 chromosome</t>
    <phoneticPr fontId="3"/>
  </si>
  <si>
    <t>End position in hg19 chromosome</t>
    <phoneticPr fontId="3"/>
  </si>
  <si>
    <t>ND</t>
    <phoneticPr fontId="3"/>
  </si>
  <si>
    <t>hg19_NR1~85</t>
    <phoneticPr fontId="3"/>
  </si>
  <si>
    <t>No. of regions</t>
    <phoneticPr fontId="3"/>
  </si>
  <si>
    <t>Min.</t>
    <phoneticPr fontId="3"/>
  </si>
  <si>
    <t>Max.</t>
    <phoneticPr fontId="3"/>
  </si>
  <si>
    <t>Supplementary Table 2. A list of neutral references considered in this study.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</si>
</sst>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sz val="11"/>
      <name val="Arial"/>
      <family val="2"/>
    </font>
    <font>
      <sz val="12"/>
      <color theme="1"/>
      <name val="游ゴシック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38" fontId="2" fillId="0" borderId="0" xfId="1" applyFont="1">
      <alignment vertical="center"/>
    </xf>
    <xf numFmtId="38" fontId="2" fillId="0" borderId="0" xfId="0" applyNumberFormat="1" applyFont="1">
      <alignment vertical="center"/>
    </xf>
    <xf numFmtId="38" fontId="2" fillId="0" borderId="0" xfId="1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2" fontId="2" fillId="0" borderId="0" xfId="0" applyNumberFormat="1" applyFont="1" applyAlignment="1">
      <alignment horizontal="right" vertical="center"/>
    </xf>
    <xf numFmtId="40" fontId="2" fillId="0" borderId="0" xfId="1" applyNumberFormat="1" applyFont="1" applyAlignment="1">
      <alignment horizontal="right" vertical="center"/>
    </xf>
    <xf numFmtId="0" fontId="6" fillId="0" borderId="0" xfId="0" applyFont="1">
      <alignment vertical="center"/>
    </xf>
  </cellXfs>
  <cellStyles count="3">
    <cellStyle name="桁区切り" xfId="1" builtinId="6"/>
    <cellStyle name="標準" xfId="0" builtinId="0"/>
    <cellStyle name="標準 2" xfId="2" xr:uid="{9C6BCE68-3005-4DCD-94E8-3B16B2DA6B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CB3A5-CB3D-4F98-952B-DD607F11EDB6}">
  <dimension ref="A1:H118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9" defaultRowHeight="14" x14ac:dyDescent="0.55000000000000004"/>
  <cols>
    <col min="1" max="1" width="12.08203125" style="1" customWidth="1"/>
    <col min="2" max="2" width="14.25" style="1" customWidth="1"/>
    <col min="3" max="4" width="14.25" style="4" customWidth="1"/>
    <col min="5" max="5" width="9.75" style="5" customWidth="1"/>
    <col min="6" max="6" width="9.75" style="4" customWidth="1"/>
    <col min="7" max="7" width="9.08203125" style="4" bestFit="1" customWidth="1"/>
    <col min="8" max="16384" width="9" style="1"/>
  </cols>
  <sheetData>
    <row r="1" spans="1:8" customFormat="1" ht="18" x14ac:dyDescent="0.55000000000000004">
      <c r="A1" s="13" t="s">
        <v>118</v>
      </c>
      <c r="D1" s="1"/>
      <c r="E1" s="1"/>
      <c r="H1" s="1"/>
    </row>
    <row r="2" spans="1:8" s="3" customFormat="1" ht="42" x14ac:dyDescent="0.55000000000000004">
      <c r="A2" s="2" t="s">
        <v>0</v>
      </c>
      <c r="B2" s="2" t="s">
        <v>107</v>
      </c>
      <c r="C2" s="9" t="s">
        <v>111</v>
      </c>
      <c r="D2" s="9" t="s">
        <v>112</v>
      </c>
      <c r="E2" s="2" t="s">
        <v>109</v>
      </c>
      <c r="F2" s="9" t="s">
        <v>110</v>
      </c>
      <c r="G2" s="9" t="s">
        <v>108</v>
      </c>
    </row>
    <row r="3" spans="1:8" x14ac:dyDescent="0.55000000000000004">
      <c r="A3" s="1" t="s">
        <v>1</v>
      </c>
      <c r="B3" s="10" t="s">
        <v>2</v>
      </c>
      <c r="C3" s="4">
        <v>5035005</v>
      </c>
      <c r="D3" s="4">
        <v>5037021</v>
      </c>
      <c r="E3" s="11">
        <v>0.51641965365798004</v>
      </c>
      <c r="F3" s="4">
        <v>191154</v>
      </c>
      <c r="G3" s="4">
        <f t="shared" ref="G3:G34" si="0">D3-C3+1</f>
        <v>2017</v>
      </c>
    </row>
    <row r="4" spans="1:8" x14ac:dyDescent="0.55000000000000004">
      <c r="A4" s="1" t="s">
        <v>3</v>
      </c>
      <c r="B4" s="10" t="s">
        <v>2</v>
      </c>
      <c r="C4" s="4">
        <v>14506986</v>
      </c>
      <c r="D4" s="4">
        <v>14513691</v>
      </c>
      <c r="E4" s="11">
        <v>1.0179852841011101</v>
      </c>
      <c r="F4" s="4">
        <v>392412</v>
      </c>
      <c r="G4" s="4">
        <f t="shared" si="0"/>
        <v>6706</v>
      </c>
    </row>
    <row r="5" spans="1:8" x14ac:dyDescent="0.55000000000000004">
      <c r="A5" s="1" t="s">
        <v>4</v>
      </c>
      <c r="B5" s="10" t="s">
        <v>2</v>
      </c>
      <c r="C5" s="4">
        <v>14568485</v>
      </c>
      <c r="D5" s="4">
        <v>14569868</v>
      </c>
      <c r="E5" s="11">
        <v>1.00277304898718</v>
      </c>
      <c r="F5" s="4">
        <v>355344</v>
      </c>
      <c r="G5" s="4">
        <f t="shared" si="0"/>
        <v>1384</v>
      </c>
    </row>
    <row r="6" spans="1:8" x14ac:dyDescent="0.55000000000000004">
      <c r="A6" s="1" t="s">
        <v>5</v>
      </c>
      <c r="B6" s="10" t="s">
        <v>2</v>
      </c>
      <c r="C6" s="4">
        <v>30322942</v>
      </c>
      <c r="D6" s="4">
        <v>30324155</v>
      </c>
      <c r="E6" s="11">
        <v>1.30645153067968</v>
      </c>
      <c r="F6" s="4">
        <v>669617</v>
      </c>
      <c r="G6" s="4">
        <f t="shared" si="0"/>
        <v>1214</v>
      </c>
    </row>
    <row r="7" spans="1:8" x14ac:dyDescent="0.55000000000000004">
      <c r="A7" s="1" t="s">
        <v>6</v>
      </c>
      <c r="B7" s="10" t="s">
        <v>2</v>
      </c>
      <c r="C7" s="4">
        <v>218340347</v>
      </c>
      <c r="D7" s="4">
        <v>218346514</v>
      </c>
      <c r="E7" s="11">
        <v>0.200005782962592</v>
      </c>
      <c r="F7" s="4">
        <v>112114</v>
      </c>
      <c r="G7" s="4">
        <f t="shared" si="0"/>
        <v>6168</v>
      </c>
    </row>
    <row r="8" spans="1:8" x14ac:dyDescent="0.55000000000000004">
      <c r="A8" s="1" t="s">
        <v>7</v>
      </c>
      <c r="B8" s="10" t="s">
        <v>2</v>
      </c>
      <c r="C8" s="4">
        <v>244390422</v>
      </c>
      <c r="D8" s="4">
        <v>244391618</v>
      </c>
      <c r="E8" s="11">
        <v>0.58556349719100398</v>
      </c>
      <c r="F8" s="4">
        <v>124318</v>
      </c>
      <c r="G8" s="4">
        <f t="shared" si="0"/>
        <v>1197</v>
      </c>
    </row>
    <row r="9" spans="1:8" x14ac:dyDescent="0.55000000000000004">
      <c r="A9" s="1" t="s">
        <v>8</v>
      </c>
      <c r="B9" s="10" t="s">
        <v>9</v>
      </c>
      <c r="C9" s="4">
        <v>2641137</v>
      </c>
      <c r="D9" s="4">
        <v>2642900</v>
      </c>
      <c r="E9" s="11">
        <v>0.71211574524254895</v>
      </c>
      <c r="F9" s="4">
        <v>306092</v>
      </c>
      <c r="G9" s="4">
        <f t="shared" si="0"/>
        <v>1764</v>
      </c>
    </row>
    <row r="10" spans="1:8" x14ac:dyDescent="0.55000000000000004">
      <c r="A10" s="1" t="s">
        <v>10</v>
      </c>
      <c r="B10" s="10" t="s">
        <v>9</v>
      </c>
      <c r="C10" s="4">
        <v>2706019</v>
      </c>
      <c r="D10" s="4">
        <v>2709256</v>
      </c>
      <c r="E10" s="11">
        <v>1.01753246812113</v>
      </c>
      <c r="F10" s="4">
        <v>370974</v>
      </c>
      <c r="G10" s="4">
        <f t="shared" si="0"/>
        <v>3238</v>
      </c>
    </row>
    <row r="11" spans="1:8" x14ac:dyDescent="0.55000000000000004">
      <c r="A11" s="1" t="s">
        <v>11</v>
      </c>
      <c r="B11" s="10" t="s">
        <v>9</v>
      </c>
      <c r="C11" s="4">
        <v>2795128</v>
      </c>
      <c r="D11" s="4">
        <v>2796364</v>
      </c>
      <c r="E11" s="11">
        <v>1.3732172221968399</v>
      </c>
      <c r="F11" s="4">
        <v>396376</v>
      </c>
      <c r="G11" s="4">
        <f t="shared" si="0"/>
        <v>1237</v>
      </c>
    </row>
    <row r="12" spans="1:8" x14ac:dyDescent="0.55000000000000004">
      <c r="A12" s="1" t="s">
        <v>12</v>
      </c>
      <c r="B12" s="10" t="s">
        <v>9</v>
      </c>
      <c r="C12" s="4">
        <v>5310848</v>
      </c>
      <c r="D12" s="4">
        <v>5311951</v>
      </c>
      <c r="E12" s="11">
        <v>1.60467673212222</v>
      </c>
      <c r="F12" s="4">
        <v>520847</v>
      </c>
      <c r="G12" s="4">
        <f t="shared" si="0"/>
        <v>1104</v>
      </c>
    </row>
    <row r="13" spans="1:8" x14ac:dyDescent="0.55000000000000004">
      <c r="A13" s="1" t="s">
        <v>13</v>
      </c>
      <c r="B13" s="10" t="s">
        <v>9</v>
      </c>
      <c r="C13" s="4">
        <v>6120819</v>
      </c>
      <c r="D13" s="4">
        <v>6122109</v>
      </c>
      <c r="E13" s="11">
        <v>0.55671451312981202</v>
      </c>
      <c r="F13" s="4">
        <v>279302</v>
      </c>
      <c r="G13" s="4">
        <f t="shared" si="0"/>
        <v>1291</v>
      </c>
    </row>
    <row r="14" spans="1:8" x14ac:dyDescent="0.55000000000000004">
      <c r="A14" s="1" t="s">
        <v>14</v>
      </c>
      <c r="B14" s="10" t="s">
        <v>9</v>
      </c>
      <c r="C14" s="4">
        <v>6141407</v>
      </c>
      <c r="D14" s="4">
        <v>6142538</v>
      </c>
      <c r="E14" s="11">
        <v>0.58278231830221106</v>
      </c>
      <c r="F14" s="4">
        <v>299890</v>
      </c>
      <c r="G14" s="4">
        <f t="shared" si="0"/>
        <v>1132</v>
      </c>
    </row>
    <row r="15" spans="1:8" x14ac:dyDescent="0.55000000000000004">
      <c r="A15" s="1" t="s">
        <v>15</v>
      </c>
      <c r="B15" s="10" t="s">
        <v>9</v>
      </c>
      <c r="C15" s="4">
        <v>6910442</v>
      </c>
      <c r="D15" s="4">
        <v>6912947</v>
      </c>
      <c r="E15" s="11">
        <v>0.452118784765002</v>
      </c>
      <c r="F15" s="4">
        <v>67736</v>
      </c>
      <c r="G15" s="4">
        <f t="shared" si="0"/>
        <v>2506</v>
      </c>
    </row>
    <row r="16" spans="1:8" x14ac:dyDescent="0.55000000000000004">
      <c r="A16" s="1" t="s">
        <v>16</v>
      </c>
      <c r="B16" s="10" t="s">
        <v>9</v>
      </c>
      <c r="C16" s="4">
        <v>6933376</v>
      </c>
      <c r="D16" s="4">
        <v>6934758</v>
      </c>
      <c r="E16" s="11">
        <v>0.29633393221010002</v>
      </c>
      <c r="F16" s="4">
        <v>45925</v>
      </c>
      <c r="G16" s="4">
        <f t="shared" si="0"/>
        <v>1383</v>
      </c>
    </row>
    <row r="17" spans="1:7" x14ac:dyDescent="0.55000000000000004">
      <c r="A17" s="1" t="s">
        <v>17</v>
      </c>
      <c r="B17" s="10" t="s">
        <v>9</v>
      </c>
      <c r="C17" s="4">
        <v>129495232</v>
      </c>
      <c r="D17" s="4">
        <v>129496837</v>
      </c>
      <c r="E17" s="11">
        <v>1.05123357864579</v>
      </c>
      <c r="F17" s="4">
        <v>419061</v>
      </c>
      <c r="G17" s="4">
        <f t="shared" si="0"/>
        <v>1606</v>
      </c>
    </row>
    <row r="18" spans="1:7" x14ac:dyDescent="0.55000000000000004">
      <c r="A18" s="1" t="s">
        <v>18</v>
      </c>
      <c r="B18" s="10" t="s">
        <v>9</v>
      </c>
      <c r="C18" s="4">
        <v>235263600</v>
      </c>
      <c r="D18" s="4">
        <v>235264627</v>
      </c>
      <c r="E18" s="11">
        <v>0.424726507813034</v>
      </c>
      <c r="F18" s="4">
        <v>137058</v>
      </c>
      <c r="G18" s="4">
        <f t="shared" si="0"/>
        <v>1028</v>
      </c>
    </row>
    <row r="19" spans="1:7" x14ac:dyDescent="0.55000000000000004">
      <c r="A19" s="1" t="s">
        <v>19</v>
      </c>
      <c r="B19" s="10" t="s">
        <v>9</v>
      </c>
      <c r="C19" s="4">
        <v>240420252</v>
      </c>
      <c r="D19" s="4">
        <v>240428690</v>
      </c>
      <c r="E19" s="11">
        <v>0.254923061403872</v>
      </c>
      <c r="F19" s="4">
        <v>97609</v>
      </c>
      <c r="G19" s="4">
        <f t="shared" si="0"/>
        <v>8439</v>
      </c>
    </row>
    <row r="20" spans="1:7" x14ac:dyDescent="0.55000000000000004">
      <c r="A20" s="1" t="s">
        <v>20</v>
      </c>
      <c r="B20" s="10" t="s">
        <v>9</v>
      </c>
      <c r="C20" s="4">
        <v>240650039</v>
      </c>
      <c r="D20" s="4">
        <v>240652128</v>
      </c>
      <c r="E20" s="11">
        <v>0.77659975503627299</v>
      </c>
      <c r="F20" s="4">
        <v>244660</v>
      </c>
      <c r="G20" s="4">
        <f t="shared" si="0"/>
        <v>2090</v>
      </c>
    </row>
    <row r="21" spans="1:7" x14ac:dyDescent="0.55000000000000004">
      <c r="A21" s="1" t="s">
        <v>21</v>
      </c>
      <c r="B21" s="10" t="s">
        <v>9</v>
      </c>
      <c r="C21" s="4">
        <v>240657232</v>
      </c>
      <c r="D21" s="4">
        <v>240658764</v>
      </c>
      <c r="E21" s="11">
        <v>0.76993370319382803</v>
      </c>
      <c r="F21" s="4">
        <v>238024</v>
      </c>
      <c r="G21" s="4">
        <f t="shared" si="0"/>
        <v>1533</v>
      </c>
    </row>
    <row r="22" spans="1:7" x14ac:dyDescent="0.55000000000000004">
      <c r="A22" s="1" t="s">
        <v>22</v>
      </c>
      <c r="B22" s="10" t="s">
        <v>23</v>
      </c>
      <c r="C22" s="4">
        <v>1490613</v>
      </c>
      <c r="D22" s="4">
        <v>1494916</v>
      </c>
      <c r="E22" s="11">
        <v>0.217517394239087</v>
      </c>
      <c r="F22" s="4">
        <v>100831</v>
      </c>
      <c r="G22" s="4">
        <f t="shared" si="0"/>
        <v>4304</v>
      </c>
    </row>
    <row r="23" spans="1:7" x14ac:dyDescent="0.55000000000000004">
      <c r="A23" s="1" t="s">
        <v>24</v>
      </c>
      <c r="B23" s="10" t="s">
        <v>23</v>
      </c>
      <c r="C23" s="4">
        <v>162158922</v>
      </c>
      <c r="D23" s="4">
        <v>162160206</v>
      </c>
      <c r="E23" s="11">
        <v>0.36767446183910102</v>
      </c>
      <c r="F23" s="4">
        <v>144837</v>
      </c>
      <c r="G23" s="4">
        <f t="shared" si="0"/>
        <v>1285</v>
      </c>
    </row>
    <row r="24" spans="1:7" x14ac:dyDescent="0.55000000000000004">
      <c r="A24" s="1" t="s">
        <v>25</v>
      </c>
      <c r="B24" s="10" t="s">
        <v>23</v>
      </c>
      <c r="C24" s="4">
        <v>165643860</v>
      </c>
      <c r="D24" s="4">
        <v>165648871</v>
      </c>
      <c r="E24" s="11">
        <v>0.44783426888392303</v>
      </c>
      <c r="F24" s="4">
        <v>226726</v>
      </c>
      <c r="G24" s="4">
        <f t="shared" si="0"/>
        <v>5012</v>
      </c>
    </row>
    <row r="25" spans="1:7" x14ac:dyDescent="0.55000000000000004">
      <c r="A25" s="1" t="s">
        <v>26</v>
      </c>
      <c r="B25" s="10" t="s">
        <v>23</v>
      </c>
      <c r="C25" s="4">
        <v>180251672</v>
      </c>
      <c r="D25" s="4">
        <v>180256535</v>
      </c>
      <c r="E25" s="11">
        <v>2.7310440712101398</v>
      </c>
      <c r="F25" s="4">
        <v>1888015</v>
      </c>
      <c r="G25" s="4">
        <f t="shared" si="0"/>
        <v>4864</v>
      </c>
    </row>
    <row r="26" spans="1:7" x14ac:dyDescent="0.55000000000000004">
      <c r="A26" s="1" t="s">
        <v>27</v>
      </c>
      <c r="B26" s="10" t="s">
        <v>23</v>
      </c>
      <c r="C26" s="4">
        <v>181310144</v>
      </c>
      <c r="D26" s="4">
        <v>181311461</v>
      </c>
      <c r="E26" s="11">
        <v>4.41926299803941</v>
      </c>
      <c r="F26" s="4">
        <v>1933675</v>
      </c>
      <c r="G26" s="4">
        <f t="shared" si="0"/>
        <v>1318</v>
      </c>
    </row>
    <row r="27" spans="1:7" x14ac:dyDescent="0.55000000000000004">
      <c r="A27" s="1" t="s">
        <v>28</v>
      </c>
      <c r="B27" s="10" t="s">
        <v>23</v>
      </c>
      <c r="C27" s="4">
        <v>181478614</v>
      </c>
      <c r="D27" s="4">
        <v>181481191</v>
      </c>
      <c r="E27" s="11">
        <v>4.3118728353127604</v>
      </c>
      <c r="F27" s="4">
        <v>1763945</v>
      </c>
      <c r="G27" s="4">
        <f t="shared" si="0"/>
        <v>2578</v>
      </c>
    </row>
    <row r="28" spans="1:7" x14ac:dyDescent="0.55000000000000004">
      <c r="A28" s="1" t="s">
        <v>29</v>
      </c>
      <c r="B28" s="10" t="s">
        <v>23</v>
      </c>
      <c r="C28" s="4">
        <v>182186182</v>
      </c>
      <c r="D28" s="4">
        <v>182187330</v>
      </c>
      <c r="E28" s="11">
        <v>2.6060950772818798</v>
      </c>
      <c r="F28" s="4">
        <v>1057806</v>
      </c>
      <c r="G28" s="4">
        <f t="shared" si="0"/>
        <v>1149</v>
      </c>
    </row>
    <row r="29" spans="1:7" x14ac:dyDescent="0.55000000000000004">
      <c r="A29" s="1" t="s">
        <v>30</v>
      </c>
      <c r="B29" s="10" t="s">
        <v>31</v>
      </c>
      <c r="C29" s="4">
        <v>2135181</v>
      </c>
      <c r="D29" s="4">
        <v>2136307</v>
      </c>
      <c r="E29" s="11">
        <v>0.83826400930232603</v>
      </c>
      <c r="F29" s="4">
        <v>252301</v>
      </c>
      <c r="G29" s="4">
        <f t="shared" si="0"/>
        <v>1127</v>
      </c>
    </row>
    <row r="30" spans="1:7" x14ac:dyDescent="0.55000000000000004">
      <c r="A30" s="1" t="s">
        <v>32</v>
      </c>
      <c r="B30" s="10" t="s">
        <v>31</v>
      </c>
      <c r="C30" s="4">
        <v>2875151</v>
      </c>
      <c r="D30" s="4">
        <v>2877757</v>
      </c>
      <c r="E30" s="11">
        <v>0.58467677004151997</v>
      </c>
      <c r="F30" s="4">
        <v>119640</v>
      </c>
      <c r="G30" s="4">
        <f t="shared" si="0"/>
        <v>2607</v>
      </c>
    </row>
    <row r="31" spans="1:7" x14ac:dyDescent="0.55000000000000004">
      <c r="A31" s="1" t="s">
        <v>33</v>
      </c>
      <c r="B31" s="10" t="s">
        <v>31</v>
      </c>
      <c r="C31" s="4">
        <v>26033083</v>
      </c>
      <c r="D31" s="4">
        <v>26034202</v>
      </c>
      <c r="E31" s="11">
        <v>1.03224663134753</v>
      </c>
      <c r="F31" s="4">
        <v>846506</v>
      </c>
      <c r="G31" s="4">
        <f t="shared" si="0"/>
        <v>1120</v>
      </c>
    </row>
    <row r="32" spans="1:7" x14ac:dyDescent="0.55000000000000004">
      <c r="A32" s="1" t="s">
        <v>34</v>
      </c>
      <c r="B32" s="10" t="s">
        <v>31</v>
      </c>
      <c r="C32" s="4">
        <v>105795249</v>
      </c>
      <c r="D32" s="4">
        <v>105796498</v>
      </c>
      <c r="E32" s="11">
        <v>0.88911630450080303</v>
      </c>
      <c r="F32" s="4">
        <v>916091</v>
      </c>
      <c r="G32" s="4">
        <f t="shared" si="0"/>
        <v>1250</v>
      </c>
    </row>
    <row r="33" spans="1:7" x14ac:dyDescent="0.55000000000000004">
      <c r="A33" s="1" t="s">
        <v>35</v>
      </c>
      <c r="B33" s="10" t="s">
        <v>36</v>
      </c>
      <c r="C33" s="4">
        <v>791984</v>
      </c>
      <c r="D33" s="4">
        <v>796484</v>
      </c>
      <c r="E33" s="11">
        <v>0.23056868826403601</v>
      </c>
      <c r="F33" s="4">
        <v>135020</v>
      </c>
      <c r="G33" s="4">
        <f t="shared" si="0"/>
        <v>4501</v>
      </c>
    </row>
    <row r="34" spans="1:7" x14ac:dyDescent="0.55000000000000004">
      <c r="A34" s="1" t="s">
        <v>37</v>
      </c>
      <c r="B34" s="10" t="s">
        <v>36</v>
      </c>
      <c r="C34" s="4">
        <v>23408367</v>
      </c>
      <c r="D34" s="4">
        <v>23409380</v>
      </c>
      <c r="E34" s="11">
        <v>1.2052708192368899</v>
      </c>
      <c r="F34" s="4">
        <v>717033</v>
      </c>
      <c r="G34" s="4">
        <f t="shared" si="0"/>
        <v>1014</v>
      </c>
    </row>
    <row r="35" spans="1:7" x14ac:dyDescent="0.55000000000000004">
      <c r="A35" s="1" t="s">
        <v>38</v>
      </c>
      <c r="B35" s="10" t="s">
        <v>36</v>
      </c>
      <c r="C35" s="4">
        <v>92958053</v>
      </c>
      <c r="D35" s="4">
        <v>92963453</v>
      </c>
      <c r="E35" s="11">
        <v>0.82706071375461898</v>
      </c>
      <c r="F35" s="4">
        <v>986286</v>
      </c>
      <c r="G35" s="4">
        <f t="shared" ref="G35:G66" si="1">D35-C35+1</f>
        <v>5401</v>
      </c>
    </row>
    <row r="36" spans="1:7" x14ac:dyDescent="0.55000000000000004">
      <c r="A36" s="1" t="s">
        <v>39</v>
      </c>
      <c r="B36" s="10" t="s">
        <v>36</v>
      </c>
      <c r="C36" s="4">
        <v>169327939</v>
      </c>
      <c r="D36" s="4">
        <v>169329243</v>
      </c>
      <c r="E36" s="11">
        <v>0.236594906299359</v>
      </c>
      <c r="F36" s="4">
        <v>259265</v>
      </c>
      <c r="G36" s="4">
        <f t="shared" si="1"/>
        <v>1305</v>
      </c>
    </row>
    <row r="37" spans="1:7" x14ac:dyDescent="0.55000000000000004">
      <c r="A37" s="1" t="s">
        <v>40</v>
      </c>
      <c r="B37" s="10" t="s">
        <v>41</v>
      </c>
      <c r="C37" s="4">
        <v>41077035</v>
      </c>
      <c r="D37" s="4">
        <v>41078504</v>
      </c>
      <c r="E37" s="11">
        <v>0.78923109826850202</v>
      </c>
      <c r="F37" s="4">
        <v>176669</v>
      </c>
      <c r="G37" s="4">
        <f t="shared" si="1"/>
        <v>1470</v>
      </c>
    </row>
    <row r="38" spans="1:7" x14ac:dyDescent="0.55000000000000004">
      <c r="A38" s="1" t="s">
        <v>42</v>
      </c>
      <c r="B38" s="10" t="s">
        <v>41</v>
      </c>
      <c r="C38" s="4">
        <v>42494455</v>
      </c>
      <c r="D38" s="4">
        <v>42497438</v>
      </c>
      <c r="E38" s="11">
        <v>0.20487506105831699</v>
      </c>
      <c r="F38" s="4">
        <v>217837</v>
      </c>
      <c r="G38" s="4">
        <f t="shared" si="1"/>
        <v>2984</v>
      </c>
    </row>
    <row r="39" spans="1:7" x14ac:dyDescent="0.55000000000000004">
      <c r="A39" s="1" t="s">
        <v>43</v>
      </c>
      <c r="B39" s="10" t="s">
        <v>41</v>
      </c>
      <c r="C39" s="4">
        <v>79163487</v>
      </c>
      <c r="D39" s="4">
        <v>79165261</v>
      </c>
      <c r="E39" s="11">
        <v>0.23990182419595399</v>
      </c>
      <c r="F39" s="4">
        <v>80597</v>
      </c>
      <c r="G39" s="4">
        <f t="shared" si="1"/>
        <v>1775</v>
      </c>
    </row>
    <row r="40" spans="1:7" x14ac:dyDescent="0.55000000000000004">
      <c r="A40" s="1" t="s">
        <v>44</v>
      </c>
      <c r="B40" s="10" t="s">
        <v>41</v>
      </c>
      <c r="C40" s="4">
        <v>148286192</v>
      </c>
      <c r="D40" s="4">
        <v>148287656</v>
      </c>
      <c r="E40" s="11">
        <v>0.47654171376217402</v>
      </c>
      <c r="F40" s="4" t="s">
        <v>113</v>
      </c>
      <c r="G40" s="4">
        <f t="shared" si="1"/>
        <v>1465</v>
      </c>
    </row>
    <row r="41" spans="1:7" x14ac:dyDescent="0.55000000000000004">
      <c r="A41" s="1" t="s">
        <v>45</v>
      </c>
      <c r="B41" s="10" t="s">
        <v>41</v>
      </c>
      <c r="C41" s="4">
        <v>155604967</v>
      </c>
      <c r="D41" s="4">
        <v>155610181</v>
      </c>
      <c r="E41" s="11">
        <v>0.29121934597389998</v>
      </c>
      <c r="F41" s="4">
        <v>30788</v>
      </c>
      <c r="G41" s="4">
        <f t="shared" si="1"/>
        <v>5215</v>
      </c>
    </row>
    <row r="42" spans="1:7" x14ac:dyDescent="0.55000000000000004">
      <c r="A42" s="1" t="s">
        <v>46</v>
      </c>
      <c r="B42" s="10" t="s">
        <v>41</v>
      </c>
      <c r="C42" s="4">
        <v>155733613</v>
      </c>
      <c r="D42" s="4">
        <v>155734762</v>
      </c>
      <c r="E42" s="11">
        <v>0.57989046950311296</v>
      </c>
      <c r="F42" s="4">
        <v>128646</v>
      </c>
      <c r="G42" s="4">
        <f t="shared" si="1"/>
        <v>1150</v>
      </c>
    </row>
    <row r="43" spans="1:7" x14ac:dyDescent="0.55000000000000004">
      <c r="A43" s="1" t="s">
        <v>47</v>
      </c>
      <c r="B43" s="10" t="s">
        <v>41</v>
      </c>
      <c r="C43" s="4">
        <v>155790386</v>
      </c>
      <c r="D43" s="4">
        <v>155792996</v>
      </c>
      <c r="E43" s="11">
        <v>0.97120140833905599</v>
      </c>
      <c r="F43" s="4">
        <v>185419</v>
      </c>
      <c r="G43" s="4">
        <f t="shared" si="1"/>
        <v>2611</v>
      </c>
    </row>
    <row r="44" spans="1:7" x14ac:dyDescent="0.55000000000000004">
      <c r="A44" s="1" t="s">
        <v>48</v>
      </c>
      <c r="B44" s="10" t="s">
        <v>49</v>
      </c>
      <c r="C44" s="4">
        <v>83251866</v>
      </c>
      <c r="D44" s="4">
        <v>83253586</v>
      </c>
      <c r="E44" s="11">
        <v>0.77318114955103601</v>
      </c>
      <c r="F44" s="4">
        <v>910210</v>
      </c>
      <c r="G44" s="4">
        <f t="shared" si="1"/>
        <v>1721</v>
      </c>
    </row>
    <row r="45" spans="1:7" x14ac:dyDescent="0.55000000000000004">
      <c r="A45" s="1" t="s">
        <v>50</v>
      </c>
      <c r="B45" s="10" t="s">
        <v>51</v>
      </c>
      <c r="C45" s="4">
        <v>1979563</v>
      </c>
      <c r="D45" s="4">
        <v>1984754</v>
      </c>
      <c r="E45" s="11">
        <v>0.300000094770493</v>
      </c>
      <c r="F45" s="4">
        <v>199893</v>
      </c>
      <c r="G45" s="4">
        <f t="shared" si="1"/>
        <v>5192</v>
      </c>
    </row>
    <row r="46" spans="1:7" x14ac:dyDescent="0.55000000000000004">
      <c r="A46" s="1" t="s">
        <v>52</v>
      </c>
      <c r="B46" s="10" t="s">
        <v>51</v>
      </c>
      <c r="C46" s="4">
        <v>3876920</v>
      </c>
      <c r="D46" s="4">
        <v>3878853</v>
      </c>
      <c r="E46" s="11">
        <v>0.61455002665261604</v>
      </c>
      <c r="F46" s="4">
        <v>49447</v>
      </c>
      <c r="G46" s="4">
        <f t="shared" si="1"/>
        <v>1934</v>
      </c>
    </row>
    <row r="47" spans="1:7" x14ac:dyDescent="0.55000000000000004">
      <c r="A47" s="1" t="s">
        <v>53</v>
      </c>
      <c r="B47" s="10" t="s">
        <v>51</v>
      </c>
      <c r="C47" s="4">
        <v>130361981</v>
      </c>
      <c r="D47" s="4">
        <v>130381750</v>
      </c>
      <c r="E47" s="11">
        <v>1.0608159850638099</v>
      </c>
      <c r="F47" s="4">
        <v>437513</v>
      </c>
      <c r="G47" s="4">
        <f t="shared" si="1"/>
        <v>19770</v>
      </c>
    </row>
    <row r="48" spans="1:7" x14ac:dyDescent="0.55000000000000004">
      <c r="A48" s="1" t="s">
        <v>54</v>
      </c>
      <c r="B48" s="10" t="s">
        <v>51</v>
      </c>
      <c r="C48" s="4">
        <v>130489643</v>
      </c>
      <c r="D48" s="4">
        <v>130495968</v>
      </c>
      <c r="E48" s="11">
        <v>1.60226183654183</v>
      </c>
      <c r="F48" s="4">
        <v>565175</v>
      </c>
      <c r="G48" s="4">
        <f t="shared" si="1"/>
        <v>6326</v>
      </c>
    </row>
    <row r="49" spans="1:7" x14ac:dyDescent="0.55000000000000004">
      <c r="A49" s="1" t="s">
        <v>55</v>
      </c>
      <c r="B49" s="10" t="s">
        <v>51</v>
      </c>
      <c r="C49" s="4">
        <v>130675397</v>
      </c>
      <c r="D49" s="4">
        <v>130678272</v>
      </c>
      <c r="E49" s="11">
        <v>1.79962463191836</v>
      </c>
      <c r="F49" s="4">
        <v>587181</v>
      </c>
      <c r="G49" s="4">
        <f t="shared" si="1"/>
        <v>2876</v>
      </c>
    </row>
    <row r="50" spans="1:7" x14ac:dyDescent="0.55000000000000004">
      <c r="A50" s="1" t="s">
        <v>56</v>
      </c>
      <c r="B50" s="10" t="s">
        <v>51</v>
      </c>
      <c r="C50" s="4">
        <v>133461915</v>
      </c>
      <c r="D50" s="4">
        <v>133464166</v>
      </c>
      <c r="E50" s="11">
        <v>0.66794314219811202</v>
      </c>
      <c r="F50" s="4">
        <v>283793</v>
      </c>
      <c r="G50" s="4">
        <f t="shared" si="1"/>
        <v>2252</v>
      </c>
    </row>
    <row r="51" spans="1:7" x14ac:dyDescent="0.55000000000000004">
      <c r="A51" s="1" t="s">
        <v>57</v>
      </c>
      <c r="B51" s="10" t="s">
        <v>58</v>
      </c>
      <c r="C51" s="4">
        <v>83857094</v>
      </c>
      <c r="D51" s="4">
        <v>83861439</v>
      </c>
      <c r="E51" s="11">
        <v>0.30001587490131998</v>
      </c>
      <c r="F51" s="4">
        <v>329027</v>
      </c>
      <c r="G51" s="4">
        <f t="shared" si="1"/>
        <v>4346</v>
      </c>
    </row>
    <row r="52" spans="1:7" x14ac:dyDescent="0.55000000000000004">
      <c r="A52" s="1" t="s">
        <v>59</v>
      </c>
      <c r="B52" s="10" t="s">
        <v>60</v>
      </c>
      <c r="C52" s="4">
        <v>86910324</v>
      </c>
      <c r="D52" s="4">
        <v>86912412</v>
      </c>
      <c r="E52" s="11">
        <v>0.24606943426995501</v>
      </c>
      <c r="F52" s="4">
        <v>536841</v>
      </c>
      <c r="G52" s="4">
        <f t="shared" si="1"/>
        <v>2089</v>
      </c>
    </row>
    <row r="53" spans="1:7" x14ac:dyDescent="0.55000000000000004">
      <c r="A53" s="1" t="s">
        <v>61</v>
      </c>
      <c r="B53" s="10" t="s">
        <v>60</v>
      </c>
      <c r="C53" s="4">
        <v>106632432</v>
      </c>
      <c r="D53" s="4">
        <v>106636262</v>
      </c>
      <c r="E53" s="11">
        <v>1.2983265676332101</v>
      </c>
      <c r="F53" s="4">
        <v>489049</v>
      </c>
      <c r="G53" s="4">
        <f t="shared" si="1"/>
        <v>3831</v>
      </c>
    </row>
    <row r="54" spans="1:7" x14ac:dyDescent="0.55000000000000004">
      <c r="A54" s="1" t="s">
        <v>62</v>
      </c>
      <c r="B54" s="10" t="s">
        <v>60</v>
      </c>
      <c r="C54" s="4">
        <v>106807839</v>
      </c>
      <c r="D54" s="4">
        <v>106810204</v>
      </c>
      <c r="E54" s="11">
        <v>0.84015910653238302</v>
      </c>
      <c r="F54" s="4">
        <v>331874</v>
      </c>
      <c r="G54" s="4">
        <f t="shared" si="1"/>
        <v>2366</v>
      </c>
    </row>
    <row r="55" spans="1:7" x14ac:dyDescent="0.55000000000000004">
      <c r="A55" s="1" t="s">
        <v>63</v>
      </c>
      <c r="B55" s="10" t="s">
        <v>60</v>
      </c>
      <c r="C55" s="4">
        <v>110251031</v>
      </c>
      <c r="D55" s="4">
        <v>110252333</v>
      </c>
      <c r="E55" s="11">
        <v>0.48523396160064203</v>
      </c>
      <c r="F55" s="4">
        <v>153850</v>
      </c>
      <c r="G55" s="4">
        <f t="shared" si="1"/>
        <v>1303</v>
      </c>
    </row>
    <row r="56" spans="1:7" x14ac:dyDescent="0.55000000000000004">
      <c r="A56" s="1" t="s">
        <v>64</v>
      </c>
      <c r="B56" s="10" t="s">
        <v>60</v>
      </c>
      <c r="C56" s="4">
        <v>112602228</v>
      </c>
      <c r="D56" s="4">
        <v>112603324</v>
      </c>
      <c r="E56" s="11">
        <v>0.200001199283633</v>
      </c>
      <c r="F56" s="4">
        <v>118588</v>
      </c>
      <c r="G56" s="4">
        <f t="shared" si="1"/>
        <v>1097</v>
      </c>
    </row>
    <row r="57" spans="1:7" x14ac:dyDescent="0.55000000000000004">
      <c r="A57" s="1" t="s">
        <v>65</v>
      </c>
      <c r="B57" s="10" t="s">
        <v>60</v>
      </c>
      <c r="C57" s="4">
        <v>112798344</v>
      </c>
      <c r="D57" s="4">
        <v>112800342</v>
      </c>
      <c r="E57" s="11">
        <v>0.39372501890645101</v>
      </c>
      <c r="F57" s="4">
        <v>72324</v>
      </c>
      <c r="G57" s="4">
        <f t="shared" si="1"/>
        <v>1999</v>
      </c>
    </row>
    <row r="58" spans="1:7" x14ac:dyDescent="0.55000000000000004">
      <c r="A58" s="1" t="s">
        <v>66</v>
      </c>
      <c r="B58" s="10" t="s">
        <v>60</v>
      </c>
      <c r="C58" s="4">
        <v>112815045</v>
      </c>
      <c r="D58" s="4">
        <v>112817721</v>
      </c>
      <c r="E58" s="11">
        <v>0.42478367441063403</v>
      </c>
      <c r="F58" s="4">
        <v>89025</v>
      </c>
      <c r="G58" s="4">
        <f t="shared" si="1"/>
        <v>2677</v>
      </c>
    </row>
    <row r="59" spans="1:7" x14ac:dyDescent="0.55000000000000004">
      <c r="A59" s="1" t="s">
        <v>67</v>
      </c>
      <c r="B59" s="10" t="s">
        <v>60</v>
      </c>
      <c r="C59" s="4">
        <v>112831212</v>
      </c>
      <c r="D59" s="4">
        <v>112832877</v>
      </c>
      <c r="E59" s="11">
        <v>0.393557340282783</v>
      </c>
      <c r="F59" s="4">
        <v>105192</v>
      </c>
      <c r="G59" s="4">
        <f t="shared" si="1"/>
        <v>1666</v>
      </c>
    </row>
    <row r="60" spans="1:7" x14ac:dyDescent="0.55000000000000004">
      <c r="A60" s="1" t="s">
        <v>68</v>
      </c>
      <c r="B60" s="10" t="s">
        <v>69</v>
      </c>
      <c r="C60" s="4">
        <v>84112539</v>
      </c>
      <c r="D60" s="4">
        <v>84114222</v>
      </c>
      <c r="E60" s="11">
        <v>1.5564951616024001</v>
      </c>
      <c r="F60" s="4">
        <v>1882265</v>
      </c>
      <c r="G60" s="4">
        <f t="shared" si="1"/>
        <v>1684</v>
      </c>
    </row>
    <row r="61" spans="1:7" x14ac:dyDescent="0.55000000000000004">
      <c r="A61" s="1" t="s">
        <v>70</v>
      </c>
      <c r="B61" s="10" t="s">
        <v>69</v>
      </c>
      <c r="C61" s="4">
        <v>99809451</v>
      </c>
      <c r="D61" s="4">
        <v>99810919</v>
      </c>
      <c r="E61" s="11">
        <v>0.200001820416361</v>
      </c>
      <c r="F61" s="4">
        <v>53163</v>
      </c>
      <c r="G61" s="4">
        <f t="shared" si="1"/>
        <v>1469</v>
      </c>
    </row>
    <row r="62" spans="1:7" x14ac:dyDescent="0.55000000000000004">
      <c r="A62" s="1" t="s">
        <v>71</v>
      </c>
      <c r="B62" s="10" t="s">
        <v>69</v>
      </c>
      <c r="C62" s="4">
        <v>101468620</v>
      </c>
      <c r="D62" s="4">
        <v>101469799</v>
      </c>
      <c r="E62" s="11">
        <v>0.250586410192568</v>
      </c>
      <c r="F62" s="4">
        <v>117436</v>
      </c>
      <c r="G62" s="4">
        <f t="shared" si="1"/>
        <v>1180</v>
      </c>
    </row>
    <row r="63" spans="1:7" x14ac:dyDescent="0.55000000000000004">
      <c r="A63" s="1" t="s">
        <v>72</v>
      </c>
      <c r="B63" s="10" t="s">
        <v>69</v>
      </c>
      <c r="C63" s="4">
        <v>101494395</v>
      </c>
      <c r="D63" s="4">
        <v>101495970</v>
      </c>
      <c r="E63" s="11">
        <v>0.41014790664358702</v>
      </c>
      <c r="F63" s="4">
        <v>143211</v>
      </c>
      <c r="G63" s="4">
        <f t="shared" si="1"/>
        <v>1576</v>
      </c>
    </row>
    <row r="64" spans="1:7" x14ac:dyDescent="0.55000000000000004">
      <c r="A64" s="1" t="s">
        <v>73</v>
      </c>
      <c r="B64" s="10" t="s">
        <v>74</v>
      </c>
      <c r="C64" s="4">
        <v>70760923</v>
      </c>
      <c r="D64" s="4">
        <v>70762961</v>
      </c>
      <c r="E64" s="11">
        <v>0.37113613138693302</v>
      </c>
      <c r="F64" s="4">
        <v>183931</v>
      </c>
      <c r="G64" s="4">
        <f t="shared" si="1"/>
        <v>2039</v>
      </c>
    </row>
    <row r="65" spans="1:7" x14ac:dyDescent="0.55000000000000004">
      <c r="A65" s="1" t="s">
        <v>75</v>
      </c>
      <c r="B65" s="10" t="s">
        <v>74</v>
      </c>
      <c r="C65" s="4">
        <v>95677220</v>
      </c>
      <c r="D65" s="4">
        <v>95678969</v>
      </c>
      <c r="E65" s="11">
        <v>1.5593498386717199</v>
      </c>
      <c r="F65" s="4">
        <v>730726</v>
      </c>
      <c r="G65" s="4">
        <f t="shared" si="1"/>
        <v>1750</v>
      </c>
    </row>
    <row r="66" spans="1:7" x14ac:dyDescent="0.55000000000000004">
      <c r="A66" s="1" t="s">
        <v>76</v>
      </c>
      <c r="B66" s="10" t="s">
        <v>74</v>
      </c>
      <c r="C66" s="4">
        <v>96948419</v>
      </c>
      <c r="D66" s="4">
        <v>96959596</v>
      </c>
      <c r="E66" s="11">
        <v>0.41180098887910799</v>
      </c>
      <c r="F66" s="4">
        <v>64927</v>
      </c>
      <c r="G66" s="4">
        <f t="shared" si="1"/>
        <v>11178</v>
      </c>
    </row>
    <row r="67" spans="1:7" x14ac:dyDescent="0.55000000000000004">
      <c r="A67" s="1" t="s">
        <v>77</v>
      </c>
      <c r="B67" s="10" t="s">
        <v>74</v>
      </c>
      <c r="C67" s="4">
        <v>98864299</v>
      </c>
      <c r="D67" s="4">
        <v>98866661</v>
      </c>
      <c r="E67" s="11">
        <v>0.62125089058449101</v>
      </c>
      <c r="F67" s="4">
        <v>113729</v>
      </c>
      <c r="G67" s="4">
        <f t="shared" ref="G67:G87" si="2">D67-C67+1</f>
        <v>2363</v>
      </c>
    </row>
    <row r="68" spans="1:7" x14ac:dyDescent="0.55000000000000004">
      <c r="A68" s="1" t="s">
        <v>78</v>
      </c>
      <c r="B68" s="10" t="s">
        <v>79</v>
      </c>
      <c r="C68" s="4">
        <v>79507082</v>
      </c>
      <c r="D68" s="4">
        <v>79508476</v>
      </c>
      <c r="E68" s="11">
        <v>0.533860505663867</v>
      </c>
      <c r="F68" s="4">
        <v>119268</v>
      </c>
      <c r="G68" s="4">
        <f t="shared" si="2"/>
        <v>1395</v>
      </c>
    </row>
    <row r="69" spans="1:7" x14ac:dyDescent="0.55000000000000004">
      <c r="A69" s="1" t="s">
        <v>80</v>
      </c>
      <c r="B69" s="10" t="s">
        <v>79</v>
      </c>
      <c r="C69" s="4">
        <v>85568574</v>
      </c>
      <c r="D69" s="4">
        <v>85570765</v>
      </c>
      <c r="E69" s="11">
        <v>0.90988985013765999</v>
      </c>
      <c r="F69" s="4">
        <v>74263</v>
      </c>
      <c r="G69" s="4">
        <f t="shared" si="2"/>
        <v>2192</v>
      </c>
    </row>
    <row r="70" spans="1:7" x14ac:dyDescent="0.55000000000000004">
      <c r="A70" s="1" t="s">
        <v>81</v>
      </c>
      <c r="B70" s="10" t="s">
        <v>79</v>
      </c>
      <c r="C70" s="4">
        <v>85571334</v>
      </c>
      <c r="D70" s="4">
        <v>85572595</v>
      </c>
      <c r="E70" s="11">
        <v>0.90339324479506899</v>
      </c>
      <c r="F70" s="4">
        <v>72433</v>
      </c>
      <c r="G70" s="4">
        <f t="shared" si="2"/>
        <v>1262</v>
      </c>
    </row>
    <row r="71" spans="1:7" x14ac:dyDescent="0.55000000000000004">
      <c r="A71" s="1" t="s">
        <v>82</v>
      </c>
      <c r="B71" s="10" t="s">
        <v>79</v>
      </c>
      <c r="C71" s="4">
        <v>87100379</v>
      </c>
      <c r="D71" s="4">
        <v>87101888</v>
      </c>
      <c r="E71" s="11">
        <v>0.44545843687231501</v>
      </c>
      <c r="F71" s="4">
        <v>234515</v>
      </c>
      <c r="G71" s="4">
        <f t="shared" si="2"/>
        <v>1510</v>
      </c>
    </row>
    <row r="72" spans="1:7" x14ac:dyDescent="0.55000000000000004">
      <c r="A72" s="1" t="s">
        <v>83</v>
      </c>
      <c r="B72" s="10" t="s">
        <v>84</v>
      </c>
      <c r="C72" s="4">
        <v>6651411</v>
      </c>
      <c r="D72" s="4">
        <v>6654921</v>
      </c>
      <c r="E72" s="11">
        <v>0.33193857155163498</v>
      </c>
      <c r="F72" s="4">
        <v>60759</v>
      </c>
      <c r="G72" s="4">
        <f t="shared" si="2"/>
        <v>3511</v>
      </c>
    </row>
    <row r="73" spans="1:7" x14ac:dyDescent="0.55000000000000004">
      <c r="A73" s="1" t="s">
        <v>85</v>
      </c>
      <c r="B73" s="10" t="s">
        <v>84</v>
      </c>
      <c r="C73" s="4">
        <v>10027366</v>
      </c>
      <c r="D73" s="4">
        <v>10028822</v>
      </c>
      <c r="E73" s="11">
        <v>0.209930579056646</v>
      </c>
      <c r="F73" s="4">
        <v>67348</v>
      </c>
      <c r="G73" s="4">
        <f t="shared" si="2"/>
        <v>1457</v>
      </c>
    </row>
    <row r="74" spans="1:7" x14ac:dyDescent="0.55000000000000004">
      <c r="A74" s="1" t="s">
        <v>86</v>
      </c>
      <c r="B74" s="10" t="s">
        <v>84</v>
      </c>
      <c r="C74" s="4">
        <v>72818216</v>
      </c>
      <c r="D74" s="4">
        <v>72824105</v>
      </c>
      <c r="E74" s="11">
        <v>0.21291283768017899</v>
      </c>
      <c r="F74" s="4">
        <v>40588</v>
      </c>
      <c r="G74" s="4">
        <f t="shared" si="2"/>
        <v>5890</v>
      </c>
    </row>
    <row r="75" spans="1:7" x14ac:dyDescent="0.55000000000000004">
      <c r="A75" s="1" t="s">
        <v>87</v>
      </c>
      <c r="B75" s="10" t="s">
        <v>84</v>
      </c>
      <c r="C75" s="4">
        <v>75706689</v>
      </c>
      <c r="D75" s="4">
        <v>75721820</v>
      </c>
      <c r="E75" s="11">
        <v>2.1953600334590702</v>
      </c>
      <c r="F75" s="4">
        <v>724593</v>
      </c>
      <c r="G75" s="4">
        <f t="shared" si="2"/>
        <v>15132</v>
      </c>
    </row>
    <row r="76" spans="1:7" x14ac:dyDescent="0.55000000000000004">
      <c r="A76" s="1" t="s">
        <v>88</v>
      </c>
      <c r="B76" s="10" t="s">
        <v>84</v>
      </c>
      <c r="C76" s="4">
        <v>75834278</v>
      </c>
      <c r="D76" s="4">
        <v>75846921</v>
      </c>
      <c r="E76" s="11">
        <v>2.23930672054182</v>
      </c>
      <c r="F76" s="4">
        <v>852182</v>
      </c>
      <c r="G76" s="4">
        <f t="shared" si="2"/>
        <v>12644</v>
      </c>
    </row>
    <row r="77" spans="1:7" x14ac:dyDescent="0.55000000000000004">
      <c r="A77" s="1" t="s">
        <v>89</v>
      </c>
      <c r="B77" s="10" t="s">
        <v>84</v>
      </c>
      <c r="C77" s="4">
        <v>76523146</v>
      </c>
      <c r="D77" s="4">
        <v>76536619</v>
      </c>
      <c r="E77" s="11">
        <v>0.25900718985300802</v>
      </c>
      <c r="F77" s="4">
        <v>203655</v>
      </c>
      <c r="G77" s="4">
        <f t="shared" si="2"/>
        <v>13474</v>
      </c>
    </row>
    <row r="78" spans="1:7" x14ac:dyDescent="0.55000000000000004">
      <c r="A78" s="1" t="s">
        <v>90</v>
      </c>
      <c r="B78" s="10" t="s">
        <v>84</v>
      </c>
      <c r="C78" s="4">
        <v>76547668</v>
      </c>
      <c r="D78" s="4">
        <v>76550808</v>
      </c>
      <c r="E78" s="11">
        <v>0.243190225799154</v>
      </c>
      <c r="F78" s="4">
        <v>189466</v>
      </c>
      <c r="G78" s="4">
        <f t="shared" si="2"/>
        <v>3141</v>
      </c>
    </row>
    <row r="79" spans="1:7" x14ac:dyDescent="0.55000000000000004">
      <c r="A79" s="1" t="s">
        <v>91</v>
      </c>
      <c r="B79" s="10" t="s">
        <v>92</v>
      </c>
      <c r="C79" s="4">
        <v>19190241</v>
      </c>
      <c r="D79" s="4">
        <v>19193289</v>
      </c>
      <c r="E79" s="11">
        <v>1.07505759319299</v>
      </c>
      <c r="F79" s="4" t="s">
        <v>113</v>
      </c>
      <c r="G79" s="4">
        <f t="shared" si="2"/>
        <v>3049</v>
      </c>
    </row>
    <row r="80" spans="1:7" x14ac:dyDescent="0.55000000000000004">
      <c r="A80" s="1" t="s">
        <v>93</v>
      </c>
      <c r="B80" s="10" t="s">
        <v>94</v>
      </c>
      <c r="C80" s="4">
        <v>26506065</v>
      </c>
      <c r="D80" s="4">
        <v>26507271</v>
      </c>
      <c r="E80" s="11">
        <v>0.294544695551611</v>
      </c>
      <c r="F80" s="4">
        <v>450696</v>
      </c>
      <c r="G80" s="4">
        <f t="shared" si="2"/>
        <v>1207</v>
      </c>
    </row>
    <row r="81" spans="1:7" x14ac:dyDescent="0.55000000000000004">
      <c r="A81" s="1" t="s">
        <v>95</v>
      </c>
      <c r="B81" s="10" t="s">
        <v>94</v>
      </c>
      <c r="C81" s="4">
        <v>28993938</v>
      </c>
      <c r="D81" s="4">
        <v>28995075</v>
      </c>
      <c r="E81" s="11">
        <v>1.5245198070678101</v>
      </c>
      <c r="F81" s="4">
        <v>654499</v>
      </c>
      <c r="G81" s="4">
        <f t="shared" si="2"/>
        <v>1138</v>
      </c>
    </row>
    <row r="82" spans="1:7" x14ac:dyDescent="0.55000000000000004">
      <c r="A82" s="1" t="s">
        <v>96</v>
      </c>
      <c r="B82" s="10" t="s">
        <v>94</v>
      </c>
      <c r="C82" s="4">
        <v>40392775</v>
      </c>
      <c r="D82" s="4">
        <v>40393830</v>
      </c>
      <c r="E82" s="11">
        <v>0.45239161643356601</v>
      </c>
      <c r="F82" s="4">
        <v>153541</v>
      </c>
      <c r="G82" s="4">
        <f t="shared" si="2"/>
        <v>1056</v>
      </c>
    </row>
    <row r="83" spans="1:7" x14ac:dyDescent="0.55000000000000004">
      <c r="A83" s="1" t="s">
        <v>97</v>
      </c>
      <c r="B83" s="10" t="s">
        <v>98</v>
      </c>
      <c r="C83" s="4">
        <v>44797744</v>
      </c>
      <c r="D83" s="4">
        <v>44799845</v>
      </c>
      <c r="E83" s="11">
        <v>0.30000411524582699</v>
      </c>
      <c r="F83" s="4">
        <v>88604</v>
      </c>
      <c r="G83" s="4">
        <f t="shared" si="2"/>
        <v>2102</v>
      </c>
    </row>
    <row r="84" spans="1:7" x14ac:dyDescent="0.55000000000000004">
      <c r="A84" s="1" t="s">
        <v>99</v>
      </c>
      <c r="B84" s="10" t="s">
        <v>98</v>
      </c>
      <c r="C84" s="4">
        <v>49252397</v>
      </c>
      <c r="D84" s="4">
        <v>49253447</v>
      </c>
      <c r="E84" s="11">
        <v>0.54213313272327901</v>
      </c>
      <c r="F84" s="4">
        <v>104653</v>
      </c>
      <c r="G84" s="4">
        <f t="shared" si="2"/>
        <v>1051</v>
      </c>
    </row>
    <row r="85" spans="1:7" x14ac:dyDescent="0.55000000000000004">
      <c r="A85" s="1" t="s">
        <v>100</v>
      </c>
      <c r="B85" s="10" t="s">
        <v>101</v>
      </c>
      <c r="C85" s="4">
        <v>9165357</v>
      </c>
      <c r="D85" s="4">
        <v>9166906</v>
      </c>
      <c r="E85" s="11">
        <v>0.36238307994152402</v>
      </c>
      <c r="F85" s="4">
        <v>164241</v>
      </c>
      <c r="G85" s="4">
        <f t="shared" si="2"/>
        <v>1550</v>
      </c>
    </row>
    <row r="86" spans="1:7" x14ac:dyDescent="0.55000000000000004">
      <c r="A86" s="1" t="s">
        <v>102</v>
      </c>
      <c r="B86" s="10" t="s">
        <v>101</v>
      </c>
      <c r="C86" s="4">
        <v>124335707</v>
      </c>
      <c r="D86" s="4">
        <v>124337868</v>
      </c>
      <c r="E86" s="11">
        <v>0.139289120636164</v>
      </c>
      <c r="F86" s="4">
        <v>116100</v>
      </c>
      <c r="G86" s="4">
        <f t="shared" si="2"/>
        <v>2162</v>
      </c>
    </row>
    <row r="87" spans="1:7" x14ac:dyDescent="0.55000000000000004">
      <c r="A87" s="1" t="s">
        <v>103</v>
      </c>
      <c r="B87" s="10" t="s">
        <v>101</v>
      </c>
      <c r="C87" s="4">
        <v>124338204</v>
      </c>
      <c r="D87" s="4">
        <v>124340360</v>
      </c>
      <c r="E87" s="11">
        <v>0.13571369741522701</v>
      </c>
      <c r="F87" s="4">
        <v>113608</v>
      </c>
      <c r="G87" s="4">
        <f t="shared" si="2"/>
        <v>2157</v>
      </c>
    </row>
    <row r="88" spans="1:7" x14ac:dyDescent="0.55000000000000004">
      <c r="D88" s="4" t="s">
        <v>116</v>
      </c>
      <c r="E88" s="12">
        <f>MIN(E3:E87)</f>
        <v>0.13571369741522701</v>
      </c>
      <c r="F88" s="4">
        <f>MIN(F3:F87)</f>
        <v>30788</v>
      </c>
      <c r="G88" s="4">
        <f>MIN(G3:G87)</f>
        <v>1014</v>
      </c>
    </row>
    <row r="89" spans="1:7" x14ac:dyDescent="0.55000000000000004">
      <c r="D89" s="4" t="s">
        <v>117</v>
      </c>
      <c r="E89" s="12">
        <f>MAX(E3:E87)</f>
        <v>4.41926299803941</v>
      </c>
      <c r="F89" s="4">
        <f>MAX(F3:F87)</f>
        <v>1933675</v>
      </c>
      <c r="G89" s="4">
        <f>MAX(G3:G87)</f>
        <v>19770</v>
      </c>
    </row>
    <row r="90" spans="1:7" x14ac:dyDescent="0.55000000000000004">
      <c r="E90" s="1"/>
      <c r="G90" s="1"/>
    </row>
    <row r="91" spans="1:7" x14ac:dyDescent="0.55000000000000004">
      <c r="B91" s="1" t="s">
        <v>114</v>
      </c>
      <c r="C91" s="1"/>
      <c r="D91" s="1"/>
      <c r="E91" s="1"/>
      <c r="G91" s="1"/>
    </row>
    <row r="92" spans="1:7" x14ac:dyDescent="0.55000000000000004">
      <c r="A92" s="1" t="s">
        <v>115</v>
      </c>
      <c r="B92" s="4">
        <v>85</v>
      </c>
      <c r="C92" s="1"/>
      <c r="D92" s="8"/>
      <c r="E92" s="1"/>
      <c r="G92" s="1"/>
    </row>
    <row r="93" spans="1:7" x14ac:dyDescent="0.55000000000000004">
      <c r="A93" s="1" t="s">
        <v>104</v>
      </c>
      <c r="B93" s="4">
        <v>264306</v>
      </c>
      <c r="C93" s="7"/>
      <c r="D93" s="8"/>
      <c r="E93" s="1"/>
      <c r="G93" s="1"/>
    </row>
    <row r="94" spans="1:7" x14ac:dyDescent="0.55000000000000004">
      <c r="B94" s="4"/>
      <c r="C94" s="7"/>
      <c r="D94" s="8"/>
      <c r="E94" s="1"/>
      <c r="G94" s="1"/>
    </row>
    <row r="95" spans="1:7" x14ac:dyDescent="0.55000000000000004">
      <c r="A95" s="1" t="s">
        <v>105</v>
      </c>
      <c r="B95" s="1" t="s">
        <v>115</v>
      </c>
      <c r="C95" s="1"/>
      <c r="D95" s="1"/>
      <c r="E95" s="1"/>
      <c r="G95" s="1"/>
    </row>
    <row r="96" spans="1:7" x14ac:dyDescent="0.55000000000000004">
      <c r="A96" s="1">
        <v>1</v>
      </c>
      <c r="B96" s="4">
        <f>COUNTIF(B3:B87,"chr1")</f>
        <v>6</v>
      </c>
      <c r="C96" s="1"/>
      <c r="D96" s="8"/>
      <c r="E96" s="1"/>
      <c r="G96" s="1"/>
    </row>
    <row r="97" spans="1:7" x14ac:dyDescent="0.55000000000000004">
      <c r="A97" s="1">
        <v>2</v>
      </c>
      <c r="B97" s="4">
        <f>COUNTIF(B2:B87,"chr2")</f>
        <v>13</v>
      </c>
      <c r="C97" s="1"/>
      <c r="D97" s="8"/>
      <c r="E97" s="1"/>
      <c r="G97" s="1"/>
    </row>
    <row r="98" spans="1:7" x14ac:dyDescent="0.55000000000000004">
      <c r="A98" s="1">
        <v>3</v>
      </c>
      <c r="B98" s="4">
        <f>COUNTIF(B2:B87,"chr3")</f>
        <v>0</v>
      </c>
      <c r="C98" s="1"/>
      <c r="D98" s="8"/>
      <c r="E98" s="1"/>
      <c r="G98" s="1"/>
    </row>
    <row r="99" spans="1:7" x14ac:dyDescent="0.55000000000000004">
      <c r="A99" s="1">
        <v>4</v>
      </c>
      <c r="B99" s="4">
        <f>COUNTIF(B2:B87,"chr4")</f>
        <v>7</v>
      </c>
      <c r="C99" s="1"/>
      <c r="D99" s="8"/>
      <c r="E99" s="1"/>
      <c r="G99" s="1"/>
    </row>
    <row r="100" spans="1:7" x14ac:dyDescent="0.55000000000000004">
      <c r="A100" s="1">
        <v>5</v>
      </c>
      <c r="B100" s="4">
        <f>COUNTIF(B2:B87,"chr5")</f>
        <v>4</v>
      </c>
      <c r="C100" s="1"/>
      <c r="D100" s="8"/>
      <c r="E100" s="1"/>
      <c r="G100" s="1"/>
    </row>
    <row r="101" spans="1:7" x14ac:dyDescent="0.55000000000000004">
      <c r="A101" s="1">
        <v>6</v>
      </c>
      <c r="B101" s="4">
        <f>COUNTIF(B2:B87,"chr6")</f>
        <v>4</v>
      </c>
      <c r="C101" s="1"/>
      <c r="D101" s="8"/>
      <c r="E101" s="1"/>
      <c r="G101" s="1"/>
    </row>
    <row r="102" spans="1:7" x14ac:dyDescent="0.55000000000000004">
      <c r="A102" s="1">
        <v>7</v>
      </c>
      <c r="B102" s="4">
        <f>COUNTIF(B2:B87,"chr7")</f>
        <v>7</v>
      </c>
      <c r="C102" s="1"/>
      <c r="D102" s="8"/>
      <c r="E102" s="1"/>
      <c r="G102" s="1"/>
    </row>
    <row r="103" spans="1:7" x14ac:dyDescent="0.55000000000000004">
      <c r="A103" s="1">
        <v>8</v>
      </c>
      <c r="B103" s="4">
        <f>COUNTIF(B2:B87,"chr8")</f>
        <v>0</v>
      </c>
      <c r="C103" s="1"/>
      <c r="D103" s="8"/>
      <c r="E103" s="1"/>
      <c r="G103" s="1"/>
    </row>
    <row r="104" spans="1:7" x14ac:dyDescent="0.55000000000000004">
      <c r="A104" s="1">
        <v>9</v>
      </c>
      <c r="B104" s="4">
        <f>COUNTIF(B2:B87,"chr9")</f>
        <v>1</v>
      </c>
      <c r="C104" s="1"/>
      <c r="D104" s="8"/>
      <c r="E104" s="1"/>
      <c r="G104" s="1"/>
    </row>
    <row r="105" spans="1:7" x14ac:dyDescent="0.55000000000000004">
      <c r="A105" s="6">
        <v>10</v>
      </c>
      <c r="B105" s="4">
        <f>COUNTIF(B2:B87,"chr10")</f>
        <v>6</v>
      </c>
      <c r="C105" s="1"/>
      <c r="D105" s="8"/>
      <c r="E105" s="1"/>
      <c r="G105" s="1"/>
    </row>
    <row r="106" spans="1:7" x14ac:dyDescent="0.55000000000000004">
      <c r="A106" s="1">
        <v>11</v>
      </c>
      <c r="B106" s="4">
        <f>COUNTIF(B2:B87,"chr11")</f>
        <v>0</v>
      </c>
      <c r="C106" s="1"/>
      <c r="D106" s="8"/>
      <c r="E106" s="1"/>
      <c r="G106" s="1"/>
    </row>
    <row r="107" spans="1:7" x14ac:dyDescent="0.55000000000000004">
      <c r="A107" s="6">
        <v>12</v>
      </c>
      <c r="B107" s="4">
        <f>COUNTIF(B2:B87,"chr12")</f>
        <v>1</v>
      </c>
      <c r="C107" s="1"/>
      <c r="D107" s="8"/>
      <c r="E107" s="1"/>
      <c r="G107" s="1"/>
    </row>
    <row r="108" spans="1:7" x14ac:dyDescent="0.55000000000000004">
      <c r="A108" s="1">
        <v>13</v>
      </c>
      <c r="B108" s="4">
        <f>COUNTIF(B2:B87,"chr13")</f>
        <v>8</v>
      </c>
      <c r="C108" s="1"/>
      <c r="D108" s="8"/>
      <c r="E108" s="1"/>
      <c r="G108" s="1"/>
    </row>
    <row r="109" spans="1:7" x14ac:dyDescent="0.55000000000000004">
      <c r="A109" s="1">
        <v>14</v>
      </c>
      <c r="B109" s="4">
        <f>COUNTIF(B2:B87,"chr14")</f>
        <v>4</v>
      </c>
      <c r="C109" s="1"/>
      <c r="D109" s="8"/>
      <c r="E109" s="1"/>
      <c r="G109" s="1"/>
    </row>
    <row r="110" spans="1:7" x14ac:dyDescent="0.55000000000000004">
      <c r="A110" s="1">
        <v>15</v>
      </c>
      <c r="B110" s="4">
        <f>COUNTIF(B2:B87,"chr15")</f>
        <v>4</v>
      </c>
      <c r="C110" s="1"/>
      <c r="D110" s="8"/>
      <c r="E110" s="1"/>
      <c r="G110" s="1"/>
    </row>
    <row r="111" spans="1:7" x14ac:dyDescent="0.55000000000000004">
      <c r="A111" s="1">
        <v>16</v>
      </c>
      <c r="B111" s="4">
        <f>COUNTIF(B2:B87,"chr16")</f>
        <v>4</v>
      </c>
      <c r="C111" s="1"/>
      <c r="D111" s="8"/>
      <c r="E111" s="1"/>
      <c r="G111" s="1"/>
    </row>
    <row r="112" spans="1:7" x14ac:dyDescent="0.55000000000000004">
      <c r="A112" s="1">
        <v>17</v>
      </c>
      <c r="B112" s="4">
        <f>COUNTIF(B2:B87,"chr17")</f>
        <v>0</v>
      </c>
      <c r="C112" s="1"/>
      <c r="D112" s="8"/>
      <c r="E112" s="1"/>
      <c r="G112" s="1"/>
    </row>
    <row r="113" spans="1:7" x14ac:dyDescent="0.55000000000000004">
      <c r="A113" s="1">
        <v>18</v>
      </c>
      <c r="B113" s="4">
        <f>COUNTIF(B2:B87,"chr18")</f>
        <v>7</v>
      </c>
      <c r="C113" s="1"/>
      <c r="D113" s="8"/>
      <c r="E113" s="1"/>
      <c r="G113" s="1"/>
    </row>
    <row r="114" spans="1:7" x14ac:dyDescent="0.55000000000000004">
      <c r="A114" s="1">
        <v>19</v>
      </c>
      <c r="B114" s="4">
        <f>COUNTIF(B2:B87,"chr19")</f>
        <v>0</v>
      </c>
      <c r="C114" s="1"/>
      <c r="D114" s="8"/>
      <c r="E114" s="1"/>
      <c r="G114" s="1"/>
    </row>
    <row r="115" spans="1:7" x14ac:dyDescent="0.55000000000000004">
      <c r="A115" s="1">
        <v>20</v>
      </c>
      <c r="B115" s="4">
        <f>COUNTIF(B2:B87,"chr20")</f>
        <v>1</v>
      </c>
      <c r="C115" s="1"/>
      <c r="D115" s="8"/>
      <c r="E115" s="1"/>
      <c r="G115" s="1"/>
    </row>
    <row r="116" spans="1:7" x14ac:dyDescent="0.55000000000000004">
      <c r="A116" s="1">
        <v>21</v>
      </c>
      <c r="B116" s="4">
        <f>COUNTIF(B2:B87,"chr21")</f>
        <v>3</v>
      </c>
      <c r="C116" s="1"/>
      <c r="D116" s="8"/>
      <c r="E116" s="1"/>
      <c r="G116" s="1"/>
    </row>
    <row r="117" spans="1:7" x14ac:dyDescent="0.55000000000000004">
      <c r="A117" s="6">
        <v>22</v>
      </c>
      <c r="B117" s="4">
        <f>COUNTIF(B2:B87,"chr22")</f>
        <v>2</v>
      </c>
      <c r="C117" s="1"/>
      <c r="D117" s="8"/>
    </row>
    <row r="118" spans="1:7" x14ac:dyDescent="0.55000000000000004">
      <c r="A118" s="5" t="s">
        <v>106</v>
      </c>
      <c r="B118" s="4">
        <f>COUNTIF(B2:B87,"chrX")</f>
        <v>3</v>
      </c>
      <c r="D118" s="8"/>
    </row>
  </sheetData>
  <phoneticPr fontId="3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Suppl.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2021-08-05T10:06:24Z</dcterms:created>
  <dcterms:modified xsi:type="dcterms:W3CDTF">2021-09-04T09:44:45Z</dcterms:modified>
</cp:coreProperties>
</file>