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avares\Documents\Publicacoes\ARTIGOS PUBLICADOS\Papers\KONA Powder and Particle\KONA 2023\Publicação final\"/>
    </mc:Choice>
  </mc:AlternateContent>
  <xr:revisionPtr revIDLastSave="0" documentId="8_{9A3DD07C-39C1-4613-9DC1-17D011F4EDAB}" xr6:coauthVersionLast="47" xr6:coauthVersionMax="47" xr10:uidLastSave="{00000000-0000-0000-0000-000000000000}"/>
  <bookViews>
    <workbookView xWindow="-120" yWindow="-120" windowWidth="20730" windowHeight="11160" activeTab="20" xr2:uid="{00000000-000D-0000-FFFF-FFFF00000000}"/>
  </bookViews>
  <sheets>
    <sheet name="Fig3_Top" sheetId="1" r:id="rId1"/>
    <sheet name="Fig3_Bottom" sheetId="2" r:id="rId2"/>
    <sheet name="Fig_4" sheetId="3" r:id="rId3"/>
    <sheet name="Fig_5" sheetId="4" r:id="rId4"/>
    <sheet name="Fig_6_Top" sheetId="5" r:id="rId5"/>
    <sheet name="Fig_6_Bottom" sheetId="6" r:id="rId6"/>
    <sheet name="Fig_7_Top" sheetId="7" r:id="rId7"/>
    <sheet name="Fig_7_Bottom" sheetId="8" r:id="rId8"/>
    <sheet name="Fig8_Top" sheetId="9" r:id="rId9"/>
    <sheet name="Fig8_Bottom" sheetId="10" r:id="rId10"/>
    <sheet name="Fig_9" sheetId="11" r:id="rId11"/>
    <sheet name="Fig_10_Top" sheetId="12" r:id="rId12"/>
    <sheet name="Fig_10_Bottom" sheetId="13" r:id="rId13"/>
    <sheet name="Fig11_Top_left" sheetId="15" r:id="rId14"/>
    <sheet name="Fig11_Top_Right" sheetId="16" r:id="rId15"/>
    <sheet name="Fig11_Bottom_Left" sheetId="18" r:id="rId16"/>
    <sheet name="Fig11_Bottom_Rigth" sheetId="19" r:id="rId17"/>
    <sheet name="Fig_13" sheetId="17" r:id="rId18"/>
    <sheet name="Fig_14_Top" sheetId="21" r:id="rId19"/>
    <sheet name="Fig_14_Bottom" sheetId="22" r:id="rId20"/>
    <sheet name="Fig_15" sheetId="23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3" l="1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E4" i="23"/>
  <c r="D4" i="23"/>
  <c r="D37" i="22" l="1"/>
  <c r="D39" i="22" s="1"/>
  <c r="C37" i="22"/>
  <c r="C39" i="22" s="1"/>
  <c r="D34" i="22"/>
  <c r="C34" i="22"/>
  <c r="D33" i="22"/>
  <c r="C33" i="22"/>
  <c r="D31" i="22"/>
  <c r="C31" i="22"/>
  <c r="D24" i="22"/>
  <c r="D26" i="22" s="1"/>
  <c r="C24" i="22"/>
  <c r="C26" i="22" s="1"/>
  <c r="D22" i="22"/>
  <c r="C22" i="22"/>
  <c r="T21" i="22"/>
  <c r="S21" i="22"/>
  <c r="R21" i="22"/>
  <c r="Q21" i="22"/>
  <c r="D21" i="22"/>
  <c r="C21" i="22"/>
  <c r="D19" i="22"/>
  <c r="C19" i="22"/>
  <c r="D14" i="22"/>
  <c r="D15" i="22" s="1"/>
  <c r="C14" i="22"/>
  <c r="D11" i="22"/>
  <c r="C11" i="22"/>
  <c r="D37" i="21"/>
  <c r="D39" i="21" s="1"/>
  <c r="D40" i="21" s="1"/>
  <c r="C37" i="21"/>
  <c r="C39" i="21" s="1"/>
  <c r="C40" i="21" s="1"/>
  <c r="D34" i="21"/>
  <c r="C34" i="21"/>
  <c r="C35" i="21" s="1"/>
  <c r="D33" i="21"/>
  <c r="C33" i="21"/>
  <c r="D31" i="21"/>
  <c r="C31" i="21"/>
  <c r="D25" i="21"/>
  <c r="D24" i="21"/>
  <c r="D26" i="21" s="1"/>
  <c r="C24" i="21"/>
  <c r="C26" i="21" s="1"/>
  <c r="D22" i="21"/>
  <c r="C22" i="21"/>
  <c r="R21" i="21"/>
  <c r="Q21" i="21"/>
  <c r="D21" i="21"/>
  <c r="C21" i="21"/>
  <c r="D19" i="21"/>
  <c r="C19" i="21"/>
  <c r="D14" i="21"/>
  <c r="C14" i="21"/>
  <c r="D11" i="21"/>
  <c r="D15" i="21" s="1"/>
  <c r="C11" i="21"/>
  <c r="C23" i="21" s="1"/>
  <c r="D23" i="21" l="1"/>
  <c r="C27" i="21"/>
  <c r="D35" i="21"/>
  <c r="D38" i="21"/>
  <c r="C27" i="22"/>
  <c r="C40" i="22"/>
  <c r="C15" i="21"/>
  <c r="D23" i="22"/>
  <c r="D35" i="22"/>
  <c r="D27" i="21"/>
  <c r="C35" i="22"/>
  <c r="D27" i="22"/>
  <c r="D40" i="22"/>
  <c r="C15" i="22"/>
  <c r="C38" i="22"/>
  <c r="D25" i="22"/>
  <c r="D38" i="22"/>
  <c r="C25" i="22"/>
  <c r="C23" i="22"/>
  <c r="C25" i="21"/>
  <c r="C38" i="21"/>
  <c r="E108" i="16" l="1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65" i="16"/>
  <c r="C70" i="16" s="1"/>
  <c r="D70" i="16" s="1"/>
  <c r="E70" i="16" s="1"/>
  <c r="F70" i="16" s="1"/>
  <c r="G70" i="16" s="1"/>
  <c r="H70" i="16" s="1"/>
  <c r="I70" i="16" s="1"/>
  <c r="J70" i="16" s="1"/>
  <c r="K70" i="16" s="1"/>
  <c r="L70" i="16" s="1"/>
  <c r="M70" i="16" s="1"/>
  <c r="N70" i="16" s="1"/>
  <c r="O70" i="16" s="1"/>
  <c r="P70" i="16" s="1"/>
  <c r="Q70" i="16" s="1"/>
  <c r="R70" i="16" s="1"/>
  <c r="S70" i="16" s="1"/>
  <c r="T70" i="16" s="1"/>
  <c r="U70" i="16" s="1"/>
  <c r="V70" i="16" s="1"/>
  <c r="W70" i="16" s="1"/>
  <c r="X70" i="16" s="1"/>
  <c r="Y70" i="16" s="1"/>
  <c r="Z70" i="16" s="1"/>
  <c r="AA70" i="16" s="1"/>
  <c r="AB70" i="16" s="1"/>
  <c r="AC70" i="16" s="1"/>
  <c r="AD70" i="16" s="1"/>
  <c r="AE70" i="16" s="1"/>
  <c r="AF70" i="16" s="1"/>
  <c r="AG70" i="16" s="1"/>
  <c r="AH70" i="16" s="1"/>
  <c r="AI70" i="16" s="1"/>
  <c r="AJ70" i="16" s="1"/>
  <c r="AK70" i="16" s="1"/>
  <c r="AL70" i="16" s="1"/>
  <c r="AM70" i="16" s="1"/>
  <c r="AN70" i="16" s="1"/>
  <c r="AO70" i="16" s="1"/>
  <c r="AP70" i="16" s="1"/>
  <c r="AQ70" i="16" s="1"/>
  <c r="AR70" i="16" s="1"/>
  <c r="AS70" i="16" s="1"/>
  <c r="AT70" i="16" s="1"/>
  <c r="AU70" i="16" s="1"/>
  <c r="AV70" i="16" s="1"/>
  <c r="AW70" i="16" s="1"/>
  <c r="AX70" i="16" s="1"/>
  <c r="AY70" i="16" s="1"/>
  <c r="AZ70" i="16" s="1"/>
  <c r="BA70" i="16" s="1"/>
  <c r="BB70" i="16" s="1"/>
  <c r="BC70" i="16" s="1"/>
  <c r="BD70" i="16" s="1"/>
  <c r="BE70" i="16" s="1"/>
  <c r="BF70" i="16" s="1"/>
  <c r="BG70" i="16" s="1"/>
  <c r="BH70" i="16" s="1"/>
  <c r="BI70" i="16" s="1"/>
  <c r="BJ70" i="16" s="1"/>
  <c r="L61" i="16"/>
  <c r="G58" i="16"/>
  <c r="G57" i="16" s="1"/>
  <c r="E57" i="16"/>
  <c r="G60" i="16" s="1"/>
  <c r="G61" i="16" s="1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65" i="15"/>
  <c r="C70" i="15" s="1"/>
  <c r="D70" i="15" s="1"/>
  <c r="E70" i="15" s="1"/>
  <c r="F70" i="15" s="1"/>
  <c r="G70" i="15" s="1"/>
  <c r="H70" i="15" s="1"/>
  <c r="I70" i="15" s="1"/>
  <c r="J70" i="15" s="1"/>
  <c r="K70" i="15" s="1"/>
  <c r="L70" i="15" s="1"/>
  <c r="M70" i="15" s="1"/>
  <c r="N70" i="15" s="1"/>
  <c r="O70" i="15" s="1"/>
  <c r="P70" i="15" s="1"/>
  <c r="Q70" i="15" s="1"/>
  <c r="R70" i="15" s="1"/>
  <c r="S70" i="15" s="1"/>
  <c r="T70" i="15" s="1"/>
  <c r="U70" i="15" s="1"/>
  <c r="V70" i="15" s="1"/>
  <c r="W70" i="15" s="1"/>
  <c r="X70" i="15" s="1"/>
  <c r="Y70" i="15" s="1"/>
  <c r="Z70" i="15" s="1"/>
  <c r="AA70" i="15" s="1"/>
  <c r="AB70" i="15" s="1"/>
  <c r="AC70" i="15" s="1"/>
  <c r="AD70" i="15" s="1"/>
  <c r="AE70" i="15" s="1"/>
  <c r="AF70" i="15" s="1"/>
  <c r="AG70" i="15" s="1"/>
  <c r="AH70" i="15" s="1"/>
  <c r="AI70" i="15" s="1"/>
  <c r="AJ70" i="15" s="1"/>
  <c r="AK70" i="15" s="1"/>
  <c r="AL70" i="15" s="1"/>
  <c r="AM70" i="15" s="1"/>
  <c r="AN70" i="15" s="1"/>
  <c r="AO70" i="15" s="1"/>
  <c r="AP70" i="15" s="1"/>
  <c r="AQ70" i="15" s="1"/>
  <c r="AR70" i="15" s="1"/>
  <c r="AS70" i="15" s="1"/>
  <c r="AT70" i="15" s="1"/>
  <c r="AU70" i="15" s="1"/>
  <c r="AV70" i="15" s="1"/>
  <c r="AW70" i="15" s="1"/>
  <c r="AX70" i="15" s="1"/>
  <c r="AY70" i="15" s="1"/>
  <c r="AZ70" i="15" s="1"/>
  <c r="BA70" i="15" s="1"/>
  <c r="BB70" i="15" s="1"/>
  <c r="BC70" i="15" s="1"/>
  <c r="BD70" i="15" s="1"/>
  <c r="BE70" i="15" s="1"/>
  <c r="BF70" i="15" s="1"/>
  <c r="BG70" i="15" s="1"/>
  <c r="BH70" i="15" s="1"/>
  <c r="BI70" i="15" s="1"/>
  <c r="BJ70" i="15" s="1"/>
  <c r="L61" i="15"/>
  <c r="E57" i="15"/>
  <c r="G58" i="15" s="1"/>
  <c r="G57" i="15" s="1"/>
  <c r="F57" i="16" l="1"/>
  <c r="F58" i="16" s="1"/>
  <c r="F59" i="16" s="1"/>
  <c r="G60" i="15"/>
  <c r="G61" i="15" s="1"/>
  <c r="D68" i="16"/>
  <c r="E68" i="16" s="1"/>
  <c r="F68" i="16" s="1"/>
  <c r="G68" i="16" s="1"/>
  <c r="H68" i="16" s="1"/>
  <c r="I68" i="16" s="1"/>
  <c r="J68" i="16" s="1"/>
  <c r="K68" i="16" s="1"/>
  <c r="L68" i="16" s="1"/>
  <c r="M68" i="16" s="1"/>
  <c r="N68" i="16" s="1"/>
  <c r="O68" i="16" s="1"/>
  <c r="P68" i="16" s="1"/>
  <c r="Q68" i="16" s="1"/>
  <c r="R68" i="16" s="1"/>
  <c r="S68" i="16" s="1"/>
  <c r="T68" i="16" s="1"/>
  <c r="U68" i="16" s="1"/>
  <c r="V68" i="16" s="1"/>
  <c r="W68" i="16" s="1"/>
  <c r="X68" i="16" s="1"/>
  <c r="Y68" i="16" s="1"/>
  <c r="Z68" i="16" s="1"/>
  <c r="AA68" i="16" s="1"/>
  <c r="AB68" i="16" s="1"/>
  <c r="AC68" i="16" s="1"/>
  <c r="AD68" i="16" s="1"/>
  <c r="AE68" i="16" s="1"/>
  <c r="AF68" i="16" s="1"/>
  <c r="AG68" i="16" s="1"/>
  <c r="D68" i="15"/>
  <c r="E68" i="15" s="1"/>
  <c r="F68" i="15" s="1"/>
  <c r="G68" i="15" s="1"/>
  <c r="H68" i="15" s="1"/>
  <c r="I68" i="15" s="1"/>
  <c r="J68" i="15" s="1"/>
  <c r="K68" i="15" s="1"/>
  <c r="L68" i="15" s="1"/>
  <c r="M68" i="15" s="1"/>
  <c r="N68" i="15" s="1"/>
  <c r="O68" i="15" s="1"/>
  <c r="P68" i="15" s="1"/>
  <c r="Q68" i="15" s="1"/>
  <c r="R68" i="15" s="1"/>
  <c r="S68" i="15" s="1"/>
  <c r="T68" i="15" s="1"/>
  <c r="U68" i="15" s="1"/>
  <c r="V68" i="15" s="1"/>
  <c r="W68" i="15" s="1"/>
  <c r="X68" i="15" s="1"/>
  <c r="Y68" i="15" s="1"/>
  <c r="Z68" i="15" s="1"/>
  <c r="AA68" i="15" s="1"/>
  <c r="AB68" i="15" s="1"/>
  <c r="AC68" i="15" s="1"/>
  <c r="AD68" i="15" s="1"/>
  <c r="AE68" i="15" s="1"/>
  <c r="AF68" i="15" s="1"/>
  <c r="AG68" i="15" s="1"/>
  <c r="F57" i="15"/>
  <c r="F58" i="15" s="1"/>
  <c r="F59" i="15" s="1"/>
</calcChain>
</file>

<file path=xl/sharedStrings.xml><?xml version="1.0" encoding="utf-8"?>
<sst xmlns="http://schemas.openxmlformats.org/spreadsheetml/2006/main" count="271" uniqueCount="62">
  <si>
    <t>Particle size  (mm)</t>
  </si>
  <si>
    <t>Breakage function</t>
  </si>
  <si>
    <t>Representative size (mm)</t>
  </si>
  <si>
    <t>Specific selection function (t/kWh) - Modified TC model</t>
  </si>
  <si>
    <t>Specific selection function (t/kWh) - Hybrid model</t>
  </si>
  <si>
    <t>2.5 N/mm² - 0.35 m/s (Base case)</t>
  </si>
  <si>
    <t>Experiment</t>
  </si>
  <si>
    <t>MTC model</t>
  </si>
  <si>
    <t>Hybrid model</t>
  </si>
  <si>
    <t>&lt; 0.001 mm</t>
  </si>
  <si>
    <t>BSA (cm²/g)</t>
  </si>
  <si>
    <t>Particle size (mm)</t>
  </si>
  <si>
    <t>Feed</t>
  </si>
  <si>
    <t>Throughput (t/h)</t>
  </si>
  <si>
    <t>Experiments</t>
  </si>
  <si>
    <t>Power consumption (kW)</t>
  </si>
  <si>
    <t>Experimental</t>
  </si>
  <si>
    <t xml:space="preserve">Hybrid model </t>
  </si>
  <si>
    <t>Specific energy (kWh/t)</t>
  </si>
  <si>
    <t xml:space="preserve">Please be careful with the filled markers </t>
  </si>
  <si>
    <t>Specific energy  (kWh/t)</t>
  </si>
  <si>
    <t>Product BSA (cm²/g)</t>
  </si>
  <si>
    <t>Campos et al. (2019b)</t>
  </si>
  <si>
    <t>3.5 N/mm² - 0.50 m/s</t>
  </si>
  <si>
    <t>(Hybrid model)</t>
  </si>
  <si>
    <t>2.5 N/mm² - 0.35 m/s</t>
  </si>
  <si>
    <t>(MTC model)</t>
  </si>
  <si>
    <t>Passing in 45 µm (%)</t>
  </si>
  <si>
    <t>Roll position (m)</t>
  </si>
  <si>
    <t>Hybrid model - Average</t>
  </si>
  <si>
    <t>Roll position (cm)</t>
  </si>
  <si>
    <t>Industrial scale</t>
  </si>
  <si>
    <t>Pilot scale</t>
  </si>
  <si>
    <t>Variable</t>
  </si>
  <si>
    <t>Pilot-Scale</t>
  </si>
  <si>
    <t>Industrial-Scale</t>
  </si>
  <si>
    <t>Roll diameter (m)</t>
  </si>
  <si>
    <t>Hybrid (Survey cond)</t>
  </si>
  <si>
    <t>Mod TC (Survey cond)</t>
  </si>
  <si>
    <t>Roll length (m)</t>
  </si>
  <si>
    <t>Sp. Compressive force (N/mm²)</t>
  </si>
  <si>
    <t>Op. Pressure (bar)</t>
  </si>
  <si>
    <t>Op gap (mm)</t>
  </si>
  <si>
    <t>Roll velocity (m/s)</t>
  </si>
  <si>
    <t>Sp. Energy (kWh/t)</t>
  </si>
  <si>
    <t>Feed BSA (cm²/G)</t>
  </si>
  <si>
    <t>BSA increase (cm²/g)</t>
  </si>
  <si>
    <t>Energy utilization (cm²/g/kWh/t)</t>
  </si>
  <si>
    <t xml:space="preserve">Absolute deviation from measurement (%) </t>
  </si>
  <si>
    <t xml:space="preserve">45 um </t>
  </si>
  <si>
    <t>Modified TC model</t>
  </si>
  <si>
    <t>Nip angle (º)</t>
  </si>
  <si>
    <t>MTC model (Pilot)</t>
  </si>
  <si>
    <t>Hybrid model (Pilot)</t>
  </si>
  <si>
    <t>PRM (Pilot)</t>
  </si>
  <si>
    <r>
      <t xml:space="preserve">Passing in 45 </t>
    </r>
    <r>
      <rPr>
        <sz val="11"/>
        <color theme="1"/>
        <rFont val="Calibri"/>
        <family val="2"/>
      </rPr>
      <t>µm (%)</t>
    </r>
  </si>
  <si>
    <t xml:space="preserve">Industrial </t>
  </si>
  <si>
    <t>Exp</t>
  </si>
  <si>
    <t>MTC model (Industrial)</t>
  </si>
  <si>
    <t>Hybrid model (Industrial)</t>
  </si>
  <si>
    <t>PRM (Industrial)</t>
  </si>
  <si>
    <t>45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</si>
</sst>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rgb="FFC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1" fontId="2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2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0" fillId="0" borderId="9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5" borderId="0" xfId="0" applyNumberFormat="1" applyFill="1"/>
    <xf numFmtId="2" fontId="0" fillId="6" borderId="0" xfId="0" applyNumberFormat="1" applyFill="1"/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0" fillId="8" borderId="1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1" applyFont="1"/>
    <xf numFmtId="0" fontId="7" fillId="0" borderId="0" xfId="1" applyFont="1" applyAlignment="1"/>
    <xf numFmtId="0" fontId="8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2" xfId="1" applyFont="1" applyBorder="1"/>
    <xf numFmtId="0" fontId="7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0" xfId="1" applyFont="1"/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2" xfId="1" applyFont="1" applyBorder="1"/>
    <xf numFmtId="0" fontId="7" fillId="0" borderId="10" xfId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7" fillId="0" borderId="0" xfId="1" applyNumberFormat="1" applyFont="1" applyAlignment="1">
      <alignment vertical="center" wrapText="1"/>
    </xf>
    <xf numFmtId="164" fontId="7" fillId="0" borderId="11" xfId="1" applyNumberFormat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wrapText="1"/>
    </xf>
    <xf numFmtId="166" fontId="7" fillId="0" borderId="11" xfId="1" applyNumberFormat="1" applyFont="1" applyBorder="1" applyAlignment="1">
      <alignment horizont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/>
    </xf>
    <xf numFmtId="0" fontId="10" fillId="0" borderId="0" xfId="1" applyFont="1"/>
    <xf numFmtId="2" fontId="7" fillId="0" borderId="1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6" fontId="7" fillId="0" borderId="10" xfId="1" applyNumberFormat="1" applyFont="1" applyBorder="1" applyAlignment="1">
      <alignment horizontal="center" wrapText="1"/>
    </xf>
    <xf numFmtId="0" fontId="7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/>
    </xf>
    <xf numFmtId="2" fontId="7" fillId="9" borderId="10" xfId="1" applyNumberFormat="1" applyFont="1" applyFill="1" applyBorder="1" applyAlignment="1">
      <alignment horizontal="center" vertical="center"/>
    </xf>
    <xf numFmtId="164" fontId="7" fillId="9" borderId="10" xfId="1" applyNumberFormat="1" applyFont="1" applyFill="1" applyBorder="1" applyAlignment="1">
      <alignment horizontal="center" vertical="center"/>
    </xf>
    <xf numFmtId="166" fontId="7" fillId="9" borderId="2" xfId="1" applyNumberFormat="1" applyFont="1" applyFill="1" applyBorder="1" applyAlignment="1">
      <alignment horizontal="center" wrapText="1"/>
    </xf>
    <xf numFmtId="166" fontId="7" fillId="9" borderId="10" xfId="1" applyNumberFormat="1" applyFont="1" applyFill="1" applyBorder="1" applyAlignment="1">
      <alignment horizont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9" borderId="0" xfId="1" applyFont="1" applyFill="1" applyAlignment="1"/>
    <xf numFmtId="0" fontId="7" fillId="0" borderId="2" xfId="1" applyFont="1" applyFill="1" applyBorder="1" applyAlignment="1"/>
    <xf numFmtId="1" fontId="7" fillId="0" borderId="10" xfId="1" applyNumberFormat="1" applyFont="1" applyBorder="1" applyAlignment="1">
      <alignment horizontal="center" vertical="center"/>
    </xf>
    <xf numFmtId="0" fontId="8" fillId="0" borderId="3" xfId="1" applyFont="1" applyBorder="1"/>
    <xf numFmtId="1" fontId="10" fillId="0" borderId="18" xfId="1" applyNumberFormat="1" applyFont="1" applyBorder="1" applyAlignment="1">
      <alignment horizontal="center" vertical="center"/>
    </xf>
    <xf numFmtId="0" fontId="7" fillId="0" borderId="11" xfId="1" applyFont="1" applyBorder="1"/>
    <xf numFmtId="165" fontId="7" fillId="0" borderId="11" xfId="1" applyNumberFormat="1" applyFont="1" applyBorder="1" applyAlignment="1">
      <alignment horizontal="center" vertical="center"/>
    </xf>
    <xf numFmtId="166" fontId="7" fillId="0" borderId="11" xfId="1" applyNumberFormat="1" applyFont="1" applyBorder="1" applyAlignment="1">
      <alignment horizontal="center" vertical="center"/>
    </xf>
    <xf numFmtId="0" fontId="7" fillId="0" borderId="10" xfId="1" applyFont="1" applyBorder="1" applyAlignment="1"/>
    <xf numFmtId="166" fontId="7" fillId="0" borderId="2" xfId="1" applyNumberFormat="1" applyFont="1" applyBorder="1" applyAlignment="1">
      <alignment horizontal="center"/>
    </xf>
    <xf numFmtId="166" fontId="7" fillId="0" borderId="10" xfId="1" applyNumberFormat="1" applyFont="1" applyBorder="1" applyAlignment="1">
      <alignment horizontal="center"/>
    </xf>
    <xf numFmtId="0" fontId="12" fillId="0" borderId="10" xfId="1" applyFont="1" applyBorder="1" applyAlignment="1"/>
    <xf numFmtId="166" fontId="12" fillId="0" borderId="10" xfId="1" applyNumberFormat="1" applyFont="1" applyBorder="1" applyAlignment="1">
      <alignment horizontal="center" vertical="center"/>
    </xf>
    <xf numFmtId="11" fontId="7" fillId="0" borderId="18" xfId="1" applyNumberFormat="1" applyFont="1" applyBorder="1" applyAlignment="1">
      <alignment horizontal="center" vertical="center"/>
    </xf>
    <xf numFmtId="166" fontId="7" fillId="0" borderId="18" xfId="1" applyNumberFormat="1" applyFont="1" applyBorder="1" applyAlignment="1">
      <alignment horizontal="center"/>
    </xf>
    <xf numFmtId="11" fontId="7" fillId="0" borderId="0" xfId="1" applyNumberFormat="1" applyFont="1" applyAlignment="1"/>
    <xf numFmtId="0" fontId="7" fillId="0" borderId="10" xfId="1" applyFont="1" applyBorder="1"/>
    <xf numFmtId="165" fontId="7" fillId="0" borderId="10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9" xfId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7" fillId="0" borderId="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/>
    <xf numFmtId="2" fontId="13" fillId="0" borderId="0" xfId="1" applyNumberFormat="1" applyFont="1" applyAlignment="1">
      <alignment horizontal="center" vertical="center"/>
    </xf>
    <xf numFmtId="164" fontId="7" fillId="0" borderId="0" xfId="1" applyNumberFormat="1" applyFont="1" applyAlignment="1"/>
    <xf numFmtId="166" fontId="7" fillId="0" borderId="1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/>
    <xf numFmtId="2" fontId="7" fillId="0" borderId="10" xfId="1" applyNumberFormat="1" applyFont="1" applyBorder="1" applyAlignment="1">
      <alignment horizontal="center"/>
    </xf>
    <xf numFmtId="0" fontId="7" fillId="0" borderId="10" xfId="1" applyFont="1" applyFill="1" applyBorder="1" applyAlignment="1"/>
    <xf numFmtId="0" fontId="7" fillId="0" borderId="18" xfId="1" applyFont="1" applyBorder="1"/>
    <xf numFmtId="1" fontId="7" fillId="0" borderId="18" xfId="1" applyNumberFormat="1" applyFont="1" applyBorder="1" applyAlignment="1">
      <alignment horizontal="center" vertical="center"/>
    </xf>
    <xf numFmtId="11" fontId="7" fillId="0" borderId="0" xfId="1" applyNumberFormat="1" applyFont="1" applyAlignment="1">
      <alignment horizontal="center" vertical="center"/>
    </xf>
    <xf numFmtId="166" fontId="7" fillId="0" borderId="21" xfId="1" applyNumberFormat="1" applyFont="1" applyBorder="1" applyAlignment="1">
      <alignment horizontal="center" vertical="center"/>
    </xf>
    <xf numFmtId="0" fontId="12" fillId="0" borderId="2" xfId="1" applyFont="1" applyBorder="1" applyAlignment="1"/>
    <xf numFmtId="166" fontId="12" fillId="0" borderId="6" xfId="1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/>
    </xf>
    <xf numFmtId="2" fontId="10" fillId="0" borderId="6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7" fillId="0" borderId="3" xfId="1" applyFont="1" applyBorder="1"/>
    <xf numFmtId="1" fontId="7" fillId="0" borderId="8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11" fontId="7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Fill="1" applyBorder="1"/>
    <xf numFmtId="164" fontId="1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0764500059375"/>
          <c:y val="2.5279987231933844E-2"/>
          <c:w val="0.74243374768643189"/>
          <c:h val="0.80336967678640281"/>
        </c:manualLayout>
      </c:layout>
      <c:scatterChart>
        <c:scatterStyle val="lineMarker"/>
        <c:varyColors val="0"/>
        <c:ser>
          <c:idx val="3"/>
          <c:order val="0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Fig3_Top!$C$3:$C$18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  <c:pt idx="15">
                  <c:v>0</c:v>
                </c:pt>
              </c:numCache>
            </c:numRef>
          </c:xVal>
          <c:yVal>
            <c:numRef>
              <c:f>Fig3_Top!$E$3:$E$17</c:f>
              <c:numCache>
                <c:formatCode>General</c:formatCode>
                <c:ptCount val="15"/>
                <c:pt idx="0">
                  <c:v>1</c:v>
                </c:pt>
                <c:pt idx="1">
                  <c:v>0.46411166814511701</c:v>
                </c:pt>
                <c:pt idx="2">
                  <c:v>0.24767291634272201</c:v>
                </c:pt>
                <c:pt idx="3">
                  <c:v>0.15663807866680499</c:v>
                </c:pt>
                <c:pt idx="4">
                  <c:v>8.4147673170437295E-2</c:v>
                </c:pt>
                <c:pt idx="5">
                  <c:v>6.16421340236466E-2</c:v>
                </c:pt>
                <c:pt idx="6">
                  <c:v>4.5206232934395602E-2</c:v>
                </c:pt>
                <c:pt idx="7">
                  <c:v>3.8665377823214699E-2</c:v>
                </c:pt>
                <c:pt idx="8">
                  <c:v>2.8597829938106299E-2</c:v>
                </c:pt>
                <c:pt idx="9">
                  <c:v>2.45760112253679E-2</c:v>
                </c:pt>
                <c:pt idx="10" formatCode="0.00E+00">
                  <c:v>1.3824093670641699E-2</c:v>
                </c:pt>
                <c:pt idx="11" formatCode="0.00E+00">
                  <c:v>6.5136080965213601E-3</c:v>
                </c:pt>
                <c:pt idx="12" formatCode="0.00E+00">
                  <c:v>2.5439263792030199E-3</c:v>
                </c:pt>
                <c:pt idx="13" formatCode="0.00E+00">
                  <c:v>7.3407208800606804E-4</c:v>
                </c:pt>
                <c:pt idx="14" formatCode="0.00E+00">
                  <c:v>2.8669599417916998E-4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EA-4DAB-B62A-2F8295944CE0}"/>
            </c:ext>
          </c:extLst>
        </c:ser>
        <c:ser>
          <c:idx val="4"/>
          <c:order val="1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Fig3_Top!$C$3:$C$17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Fig3_Top!$F$3:$F$17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0.46411166814511701</c:v>
                </c:pt>
                <c:pt idx="3">
                  <c:v>0.291758345797406</c:v>
                </c:pt>
                <c:pt idx="4">
                  <c:v>0.15663807866680499</c:v>
                </c:pt>
                <c:pt idx="5">
                  <c:v>0.114742260780631</c:v>
                </c:pt>
                <c:pt idx="6">
                  <c:v>8.4147673170437295E-2</c:v>
                </c:pt>
                <c:pt idx="7">
                  <c:v>7.1972365071805197E-2</c:v>
                </c:pt>
                <c:pt idx="8">
                  <c:v>5.3232445284519397E-2</c:v>
                </c:pt>
                <c:pt idx="9">
                  <c:v>4.5746166623714703E-2</c:v>
                </c:pt>
                <c:pt idx="10">
                  <c:v>2.5732380061210001E-2</c:v>
                </c:pt>
                <c:pt idx="11" formatCode="0.00E+00">
                  <c:v>1.2124530016807701E-2</c:v>
                </c:pt>
                <c:pt idx="12" formatCode="0.00E+00">
                  <c:v>4.7353035804790899E-3</c:v>
                </c:pt>
                <c:pt idx="13" formatCode="0.00E+00">
                  <c:v>1.3664130436539599E-3</c:v>
                </c:pt>
                <c:pt idx="14" formatCode="0.00E+00">
                  <c:v>5.3366032084638097E-4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EA-4DAB-B62A-2F8295944CE0}"/>
            </c:ext>
          </c:extLst>
        </c:ser>
        <c:ser>
          <c:idx val="5"/>
          <c:order val="2"/>
          <c:spPr>
            <a:ln w="127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Fig3_Top!$C$3:$C$17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Fig3_Top!$G$3:$G$17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0.55144536637935504</c:v>
                </c:pt>
                <c:pt idx="4">
                  <c:v>0.291758345797406</c:v>
                </c:pt>
                <c:pt idx="5">
                  <c:v>0.21361150748419899</c:v>
                </c:pt>
                <c:pt idx="6">
                  <c:v>0.15663807866680499</c:v>
                </c:pt>
                <c:pt idx="7">
                  <c:v>0.13397212718325599</c:v>
                </c:pt>
                <c:pt idx="8">
                  <c:v>9.9087954883354507E-2</c:v>
                </c:pt>
                <c:pt idx="9">
                  <c:v>8.51527213591914E-2</c:v>
                </c:pt>
                <c:pt idx="10">
                  <c:v>4.7898650082653801E-2</c:v>
                </c:pt>
                <c:pt idx="11">
                  <c:v>2.2568786208423001E-2</c:v>
                </c:pt>
                <c:pt idx="12" formatCode="0.00E+00">
                  <c:v>8.8143667153958404E-3</c:v>
                </c:pt>
                <c:pt idx="13" formatCode="0.00E+00">
                  <c:v>2.5434621972167098E-3</c:v>
                </c:pt>
                <c:pt idx="14" formatCode="0.00E+00">
                  <c:v>9.9336350639049999E-4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EA-4DAB-B62A-2F8295944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62784"/>
        <c:axId val="298263200"/>
      </c:scatterChart>
      <c:valAx>
        <c:axId val="29826278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41961857763692784"/>
              <c:y val="0.92729541352596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263200"/>
        <c:crossesAt val="1.0000000000000005E-7"/>
        <c:crossBetween val="midCat"/>
      </c:valAx>
      <c:valAx>
        <c:axId val="298263200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Breakage function</a:t>
                </a:r>
              </a:p>
            </c:rich>
          </c:tx>
          <c:layout>
            <c:manualLayout>
              <c:xMode val="edge"/>
              <c:yMode val="edge"/>
              <c:x val="0"/>
              <c:y val="0.24786403508771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262784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64421204446565"/>
          <c:y val="2.947233330310672E-2"/>
          <c:w val="0.71783985303526987"/>
          <c:h val="0.80525114155251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Fig8_Bottom!$D$3</c:f>
              <c:strCache>
                <c:ptCount val="1"/>
                <c:pt idx="0">
                  <c:v>MTC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DB0-42C7-A1DF-ED990B96ECBD}"/>
              </c:ext>
            </c:extLst>
          </c:dPt>
          <c:dPt>
            <c:idx val="6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DB0-42C7-A1DF-ED990B96ECBD}"/>
              </c:ext>
            </c:extLst>
          </c:dPt>
          <c:xVal>
            <c:numRef>
              <c:f>Fig8_Bottom!$C$4:$C$11</c:f>
              <c:numCache>
                <c:formatCode>General</c:formatCode>
                <c:ptCount val="8"/>
                <c:pt idx="0">
                  <c:v>860</c:v>
                </c:pt>
                <c:pt idx="1">
                  <c:v>800</c:v>
                </c:pt>
                <c:pt idx="2">
                  <c:v>790</c:v>
                </c:pt>
                <c:pt idx="3">
                  <c:v>750</c:v>
                </c:pt>
                <c:pt idx="4">
                  <c:v>850</c:v>
                </c:pt>
                <c:pt idx="5">
                  <c:v>890</c:v>
                </c:pt>
                <c:pt idx="6">
                  <c:v>820</c:v>
                </c:pt>
                <c:pt idx="7">
                  <c:v>770</c:v>
                </c:pt>
              </c:numCache>
            </c:numRef>
          </c:xVal>
          <c:yVal>
            <c:numRef>
              <c:f>Fig8_Bottom!$D$4:$D$11</c:f>
              <c:numCache>
                <c:formatCode>0.00</c:formatCode>
                <c:ptCount val="8"/>
                <c:pt idx="0">
                  <c:v>782.21474712505699</c:v>
                </c:pt>
                <c:pt idx="1">
                  <c:v>794.31742443590599</c:v>
                </c:pt>
                <c:pt idx="2">
                  <c:v>794.50043760234701</c:v>
                </c:pt>
                <c:pt idx="3">
                  <c:v>798.59353012170095</c:v>
                </c:pt>
                <c:pt idx="4">
                  <c:v>903.23713619503405</c:v>
                </c:pt>
                <c:pt idx="5">
                  <c:v>908.25745812164803</c:v>
                </c:pt>
                <c:pt idx="6">
                  <c:v>886.81236018051698</c:v>
                </c:pt>
                <c:pt idx="7">
                  <c:v>924.516738441494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0-42C7-A1DF-ED990B96ECBD}"/>
            </c:ext>
          </c:extLst>
        </c:ser>
        <c:ser>
          <c:idx val="1"/>
          <c:order val="1"/>
          <c:tx>
            <c:strRef>
              <c:f>Fig8_Bottom!$E$3</c:f>
              <c:strCache>
                <c:ptCount val="1"/>
                <c:pt idx="0">
                  <c:v>Hybrid model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DB0-42C7-A1DF-ED990B96ECBD}"/>
              </c:ext>
            </c:extLst>
          </c:dPt>
          <c:xVal>
            <c:numRef>
              <c:f>Fig8_Bottom!$C$4:$C$11</c:f>
              <c:numCache>
                <c:formatCode>General</c:formatCode>
                <c:ptCount val="8"/>
                <c:pt idx="0">
                  <c:v>860</c:v>
                </c:pt>
                <c:pt idx="1">
                  <c:v>800</c:v>
                </c:pt>
                <c:pt idx="2">
                  <c:v>790</c:v>
                </c:pt>
                <c:pt idx="3">
                  <c:v>750</c:v>
                </c:pt>
                <c:pt idx="4">
                  <c:v>850</c:v>
                </c:pt>
                <c:pt idx="5">
                  <c:v>890</c:v>
                </c:pt>
                <c:pt idx="6">
                  <c:v>820</c:v>
                </c:pt>
                <c:pt idx="7">
                  <c:v>770</c:v>
                </c:pt>
              </c:numCache>
            </c:numRef>
          </c:xVal>
          <c:yVal>
            <c:numRef>
              <c:f>Fig8_Bottom!$E$4:$E$11</c:f>
              <c:numCache>
                <c:formatCode>0.00</c:formatCode>
                <c:ptCount val="8"/>
                <c:pt idx="0">
                  <c:v>733.26857838889305</c:v>
                </c:pt>
                <c:pt idx="1">
                  <c:v>796.25204913535003</c:v>
                </c:pt>
                <c:pt idx="2">
                  <c:v>775.37962689794404</c:v>
                </c:pt>
                <c:pt idx="3">
                  <c:v>782.98859892485996</c:v>
                </c:pt>
                <c:pt idx="4">
                  <c:v>870.02513696496101</c:v>
                </c:pt>
                <c:pt idx="5">
                  <c:v>794.94498289406397</c:v>
                </c:pt>
                <c:pt idx="6">
                  <c:v>853.59806483971795</c:v>
                </c:pt>
                <c:pt idx="7">
                  <c:v>855.85456464029096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B0-42C7-A1DF-ED990B96ECBD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Fig8_Bottom!$H$1:$H$2</c:f>
              <c:numCache>
                <c:formatCode>General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Fig8_Bottom!$H$1:$H$2</c:f>
              <c:numCache>
                <c:formatCode>General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B0-42C7-A1DF-ED990B96E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</c:scatterChart>
      <c:valAx>
        <c:axId val="309665216"/>
        <c:scaling>
          <c:orientation val="minMax"/>
          <c:max val="1200"/>
          <c:min val="4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Experimental BSA (cm²/g)</a:t>
                </a:r>
              </a:p>
            </c:rich>
          </c:tx>
          <c:layout>
            <c:manualLayout>
              <c:xMode val="edge"/>
              <c:yMode val="edge"/>
              <c:x val="0.32001116606931346"/>
              <c:y val="0.926132615462782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ajorUnit val="200"/>
        <c:minorUnit val="100"/>
      </c:valAx>
      <c:valAx>
        <c:axId val="309665632"/>
        <c:scaling>
          <c:orientation val="minMax"/>
          <c:max val="1200"/>
          <c:min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Predicted BSA (cm²/g)</a:t>
                </a:r>
              </a:p>
            </c:rich>
          </c:tx>
          <c:layout>
            <c:manualLayout>
              <c:xMode val="edge"/>
              <c:yMode val="edge"/>
              <c:x val="1.837288936119967E-3"/>
              <c:y val="0.15927678317703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ajorUnit val="100"/>
        <c:minorUnit val="5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0608867634903763"/>
          <c:y val="4.4410343847683983E-2"/>
          <c:w val="0.43262558430830977"/>
          <c:h val="0.152448892480586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76729139618083"/>
          <c:y val="2.6281851851851851E-2"/>
          <c:w val="0.76298274942648436"/>
          <c:h val="0.78798922725208675"/>
        </c:manualLayout>
      </c:layout>
      <c:scatterChart>
        <c:scatterStyle val="lineMarker"/>
        <c:varyColors val="0"/>
        <c:ser>
          <c:idx val="3"/>
          <c:order val="0"/>
          <c:tx>
            <c:v>Campos et al. (2019b)</c:v>
          </c:tx>
          <c:spPr>
            <a:ln w="19050">
              <a:noFill/>
            </a:ln>
          </c:spPr>
          <c:marker>
            <c:symbol val="x"/>
            <c:size val="4"/>
            <c:spPr>
              <a:ln w="19050">
                <a:solidFill>
                  <a:schemeClr val="tx1"/>
                </a:solidFill>
              </a:ln>
            </c:spPr>
          </c:marker>
          <c:xVal>
            <c:numRef>
              <c:f>Fig_9!$C$4:$C$21</c:f>
              <c:numCache>
                <c:formatCode>General</c:formatCode>
                <c:ptCount val="18"/>
                <c:pt idx="0">
                  <c:v>0.52149916091739701</c:v>
                </c:pt>
                <c:pt idx="1">
                  <c:v>0.89001609179318508</c:v>
                </c:pt>
                <c:pt idx="2">
                  <c:v>1.2638132875997314</c:v>
                </c:pt>
                <c:pt idx="3">
                  <c:v>2.3785458460591937</c:v>
                </c:pt>
                <c:pt idx="4">
                  <c:v>2.8029051420085391</c:v>
                </c:pt>
                <c:pt idx="5">
                  <c:v>2.015341571461879</c:v>
                </c:pt>
                <c:pt idx="6">
                  <c:v>1.9947205897001696</c:v>
                </c:pt>
                <c:pt idx="7">
                  <c:v>2.4834666666666663</c:v>
                </c:pt>
                <c:pt idx="8">
                  <c:v>3.2373350790613369</c:v>
                </c:pt>
                <c:pt idx="9">
                  <c:v>1.9507086416656214</c:v>
                </c:pt>
                <c:pt idx="10">
                  <c:v>2.4064760677831729</c:v>
                </c:pt>
                <c:pt idx="11">
                  <c:v>1.9953147315985644</c:v>
                </c:pt>
                <c:pt idx="12">
                  <c:v>2.4553398645379771</c:v>
                </c:pt>
                <c:pt idx="13">
                  <c:v>2.1215957989935093</c:v>
                </c:pt>
                <c:pt idx="14">
                  <c:v>2.563379654373775</c:v>
                </c:pt>
                <c:pt idx="15">
                  <c:v>2.2884767374466515</c:v>
                </c:pt>
                <c:pt idx="16">
                  <c:v>2.5853566009104698</c:v>
                </c:pt>
                <c:pt idx="17">
                  <c:v>3.2240742945588763</c:v>
                </c:pt>
              </c:numCache>
            </c:numRef>
          </c:xVal>
          <c:yVal>
            <c:numRef>
              <c:f>Fig_9!$D$4:$D$21</c:f>
              <c:numCache>
                <c:formatCode>General</c:formatCode>
                <c:ptCount val="18"/>
                <c:pt idx="0">
                  <c:v>580</c:v>
                </c:pt>
                <c:pt idx="1">
                  <c:v>630</c:v>
                </c:pt>
                <c:pt idx="2">
                  <c:v>686</c:v>
                </c:pt>
                <c:pt idx="3">
                  <c:v>914</c:v>
                </c:pt>
                <c:pt idx="4">
                  <c:v>964</c:v>
                </c:pt>
                <c:pt idx="5">
                  <c:v>850</c:v>
                </c:pt>
                <c:pt idx="6">
                  <c:v>780</c:v>
                </c:pt>
                <c:pt idx="7">
                  <c:v>860</c:v>
                </c:pt>
                <c:pt idx="8">
                  <c:v>960</c:v>
                </c:pt>
                <c:pt idx="9">
                  <c:v>750</c:v>
                </c:pt>
                <c:pt idx="10">
                  <c:v>850</c:v>
                </c:pt>
                <c:pt idx="11">
                  <c:v>750</c:v>
                </c:pt>
                <c:pt idx="12">
                  <c:v>820</c:v>
                </c:pt>
                <c:pt idx="13">
                  <c:v>735</c:v>
                </c:pt>
                <c:pt idx="14">
                  <c:v>850</c:v>
                </c:pt>
                <c:pt idx="15">
                  <c:v>730</c:v>
                </c:pt>
                <c:pt idx="16">
                  <c:v>850</c:v>
                </c:pt>
                <c:pt idx="17">
                  <c:v>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3C-4E6A-8D1D-B13F2032B0D3}"/>
            </c:ext>
          </c:extLst>
        </c:ser>
        <c:ser>
          <c:idx val="0"/>
          <c:order val="1"/>
          <c:tx>
            <c:strRef>
              <c:f>Fig_9!$K$2</c:f>
              <c:strCache>
                <c:ptCount val="1"/>
                <c:pt idx="0">
                  <c:v>Experiments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Fig_9!$K$4:$K$11</c:f>
              <c:numCache>
                <c:formatCode>0.00</c:formatCode>
                <c:ptCount val="8"/>
                <c:pt idx="0">
                  <c:v>2.407883461868038</c:v>
                </c:pt>
                <c:pt idx="1">
                  <c:v>2.3748038490007404</c:v>
                </c:pt>
                <c:pt idx="2">
                  <c:v>2.3054409005628518</c:v>
                </c:pt>
                <c:pt idx="3">
                  <c:v>2.2357512953367875</c:v>
                </c:pt>
                <c:pt idx="4">
                  <c:v>2.9781659388646293</c:v>
                </c:pt>
                <c:pt idx="5">
                  <c:v>2.6241560836332267</c:v>
                </c:pt>
                <c:pt idx="6">
                  <c:v>2.4688316536020904</c:v>
                </c:pt>
                <c:pt idx="7">
                  <c:v>2.7262872628726287</c:v>
                </c:pt>
              </c:numCache>
            </c:numRef>
          </c:xVal>
          <c:yVal>
            <c:numRef>
              <c:f>Fig_9!$L$4:$L$11</c:f>
              <c:numCache>
                <c:formatCode>0</c:formatCode>
                <c:ptCount val="8"/>
                <c:pt idx="0">
                  <c:v>860</c:v>
                </c:pt>
                <c:pt idx="1">
                  <c:v>800</c:v>
                </c:pt>
                <c:pt idx="2">
                  <c:v>790</c:v>
                </c:pt>
                <c:pt idx="3">
                  <c:v>750</c:v>
                </c:pt>
                <c:pt idx="4">
                  <c:v>850</c:v>
                </c:pt>
                <c:pt idx="5">
                  <c:v>890</c:v>
                </c:pt>
                <c:pt idx="6">
                  <c:v>820</c:v>
                </c:pt>
                <c:pt idx="7">
                  <c:v>770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3C-4E6A-8D1D-B13F2032B0D3}"/>
            </c:ext>
          </c:extLst>
        </c:ser>
        <c:ser>
          <c:idx val="2"/>
          <c:order val="2"/>
          <c:tx>
            <c:strRef>
              <c:f>Fig_9!$N$2</c:f>
              <c:strCache>
                <c:ptCount val="1"/>
                <c:pt idx="0">
                  <c:v>MTC model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C00000">
                  <a:alpha val="50000"/>
                </a:srgbClr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Fig_9!$N$4:$N$11</c:f>
              <c:numCache>
                <c:formatCode>0.00</c:formatCode>
                <c:ptCount val="8"/>
                <c:pt idx="0">
                  <c:v>2.123110001201856</c:v>
                </c:pt>
                <c:pt idx="1">
                  <c:v>2.2007178781305021</c:v>
                </c:pt>
                <c:pt idx="2">
                  <c:v>2.2045467161697698</c:v>
                </c:pt>
                <c:pt idx="3">
                  <c:v>2.2317281416616885</c:v>
                </c:pt>
                <c:pt idx="4">
                  <c:v>2.9354384501069264</c:v>
                </c:pt>
                <c:pt idx="5">
                  <c:v>2.9696382928292002</c:v>
                </c:pt>
                <c:pt idx="6">
                  <c:v>2.8254642582871936</c:v>
                </c:pt>
                <c:pt idx="7">
                  <c:v>3.0807814177421613</c:v>
                </c:pt>
              </c:numCache>
            </c:numRef>
          </c:xVal>
          <c:yVal>
            <c:numRef>
              <c:f>Fig_9!$O$4:$O$11</c:f>
              <c:numCache>
                <c:formatCode>0.00</c:formatCode>
                <c:ptCount val="8"/>
                <c:pt idx="0">
                  <c:v>782.21474712505699</c:v>
                </c:pt>
                <c:pt idx="1">
                  <c:v>794.31742443590599</c:v>
                </c:pt>
                <c:pt idx="2">
                  <c:v>794.50043760234701</c:v>
                </c:pt>
                <c:pt idx="3">
                  <c:v>798.59353012170095</c:v>
                </c:pt>
                <c:pt idx="4">
                  <c:v>903.23713619503405</c:v>
                </c:pt>
                <c:pt idx="5">
                  <c:v>908.25745812164803</c:v>
                </c:pt>
                <c:pt idx="6">
                  <c:v>886.81236018051698</c:v>
                </c:pt>
                <c:pt idx="7">
                  <c:v>924.516738441494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3C-4E6A-8D1D-B13F2032B0D3}"/>
            </c:ext>
          </c:extLst>
        </c:ser>
        <c:ser>
          <c:idx val="1"/>
          <c:order val="3"/>
          <c:tx>
            <c:strRef>
              <c:f>Fig_9!$G$2</c:f>
              <c:strCache>
                <c:ptCount val="1"/>
                <c:pt idx="0">
                  <c:v>Hybrid model 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C000">
                  <a:alpha val="50000"/>
                </a:srgbClr>
              </a:solidFill>
              <a:ln w="9525">
                <a:solidFill>
                  <a:schemeClr val="tx1"/>
                </a:solidFill>
              </a:ln>
            </c:spPr>
          </c:marker>
          <c:xVal>
            <c:numRef>
              <c:f>Fig_9!$G$4:$G$11</c:f>
              <c:numCache>
                <c:formatCode>0.00</c:formatCode>
                <c:ptCount val="8"/>
                <c:pt idx="0">
                  <c:v>1.8874169494208939</c:v>
                </c:pt>
                <c:pt idx="1">
                  <c:v>2.3166003768623011</c:v>
                </c:pt>
                <c:pt idx="2">
                  <c:v>2.1697491545532381</c:v>
                </c:pt>
                <c:pt idx="3">
                  <c:v>2.2218717745405647</c:v>
                </c:pt>
                <c:pt idx="4">
                  <c:v>2.8373703751511714</c:v>
                </c:pt>
                <c:pt idx="5">
                  <c:v>2.3129595676349073</c:v>
                </c:pt>
                <c:pt idx="6">
                  <c:v>2.7182304323728115</c:v>
                </c:pt>
                <c:pt idx="7">
                  <c:v>2.7313324158262504</c:v>
                </c:pt>
              </c:numCache>
            </c:numRef>
          </c:xVal>
          <c:yVal>
            <c:numRef>
              <c:f>Fig_9!$H$4:$H$11</c:f>
              <c:numCache>
                <c:formatCode>0.00</c:formatCode>
                <c:ptCount val="8"/>
                <c:pt idx="0">
                  <c:v>733.26857838889305</c:v>
                </c:pt>
                <c:pt idx="1">
                  <c:v>796.25204913535003</c:v>
                </c:pt>
                <c:pt idx="2">
                  <c:v>775.37962689794404</c:v>
                </c:pt>
                <c:pt idx="3">
                  <c:v>782.98859892485996</c:v>
                </c:pt>
                <c:pt idx="4">
                  <c:v>870.02513696496101</c:v>
                </c:pt>
                <c:pt idx="5">
                  <c:v>794.94498289406397</c:v>
                </c:pt>
                <c:pt idx="6">
                  <c:v>853.59806483971795</c:v>
                </c:pt>
                <c:pt idx="7">
                  <c:v>855.85456464029096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3C-4E6A-8D1D-B13F2032B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576975"/>
        <c:axId val="1332571151"/>
      </c:scatterChart>
      <c:valAx>
        <c:axId val="1332576975"/>
        <c:scaling>
          <c:orientation val="minMax"/>
          <c:max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Specific energy  (kWh/t)</a:t>
                </a:r>
              </a:p>
            </c:rich>
          </c:tx>
          <c:layout>
            <c:manualLayout>
              <c:xMode val="edge"/>
              <c:yMode val="edge"/>
              <c:x val="0.29151550861615161"/>
              <c:y val="0.92392923006075711"/>
            </c:manualLayout>
          </c:layout>
          <c:overlay val="0"/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32571151"/>
        <c:crosses val="autoZero"/>
        <c:crossBetween val="midCat"/>
        <c:majorUnit val="0.5"/>
        <c:minorUnit val="0.25"/>
      </c:valAx>
      <c:valAx>
        <c:axId val="1332571151"/>
        <c:scaling>
          <c:orientation val="minMax"/>
          <c:max val="1000"/>
          <c:min val="6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BSA (cm²/g)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32576975"/>
        <c:crosses val="autoZero"/>
        <c:crossBetween val="midCat"/>
        <c:majorUnit val="50"/>
        <c:minorUnit val="2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8369411257977"/>
          <c:y val="4.3897717448462104E-2"/>
          <c:w val="0.51032271030523946"/>
          <c:h val="0.25605485889282786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6229665454256"/>
          <c:y val="5.0925925925925923E-2"/>
          <c:w val="0.7627043446980295"/>
          <c:h val="0.743503207932341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Fig_10_Top!$H$1:$H$2</c:f>
              <c:strCache>
                <c:ptCount val="2"/>
                <c:pt idx="0">
                  <c:v>2.5 N/mm² - 0.35 m/s</c:v>
                </c:pt>
                <c:pt idx="1">
                  <c:v>(MTC model)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Fig_10_Top!$F$3:$F$62</c:f>
              <c:numCache>
                <c:formatCode>0.00</c:formatCode>
                <c:ptCount val="60"/>
                <c:pt idx="0">
                  <c:v>-15.733333333333322</c:v>
                </c:pt>
                <c:pt idx="1">
                  <c:v>-15.199999999999985</c:v>
                </c:pt>
                <c:pt idx="2">
                  <c:v>-14.666666666666655</c:v>
                </c:pt>
                <c:pt idx="3">
                  <c:v>-14.13333333333332</c:v>
                </c:pt>
                <c:pt idx="4">
                  <c:v>-13.599999999999991</c:v>
                </c:pt>
                <c:pt idx="5">
                  <c:v>-13.066666666666654</c:v>
                </c:pt>
                <c:pt idx="6">
                  <c:v>-12.533333333333321</c:v>
                </c:pt>
                <c:pt idx="7">
                  <c:v>-11.999999999999989</c:v>
                </c:pt>
                <c:pt idx="8">
                  <c:v>-11.466666666666656</c:v>
                </c:pt>
                <c:pt idx="9">
                  <c:v>-10.933333333333323</c:v>
                </c:pt>
                <c:pt idx="10">
                  <c:v>-10.39999999999999</c:v>
                </c:pt>
                <c:pt idx="11">
                  <c:v>-9.8666666666666565</c:v>
                </c:pt>
                <c:pt idx="12">
                  <c:v>-9.3333333333333233</c:v>
                </c:pt>
                <c:pt idx="13">
                  <c:v>-8.7999999999999918</c:v>
                </c:pt>
                <c:pt idx="14">
                  <c:v>-8.2666666666666586</c:v>
                </c:pt>
                <c:pt idx="15">
                  <c:v>-7.7333333333333254</c:v>
                </c:pt>
                <c:pt idx="16">
                  <c:v>-7.1999999999999922</c:v>
                </c:pt>
                <c:pt idx="17">
                  <c:v>-6.6666666666666599</c:v>
                </c:pt>
                <c:pt idx="18">
                  <c:v>-6.1333333333333266</c:v>
                </c:pt>
                <c:pt idx="19">
                  <c:v>-5.5999999999999943</c:v>
                </c:pt>
                <c:pt idx="20">
                  <c:v>-5.0666666666666593</c:v>
                </c:pt>
                <c:pt idx="21">
                  <c:v>-4.533333333333327</c:v>
                </c:pt>
                <c:pt idx="22">
                  <c:v>-3.9999999999999925</c:v>
                </c:pt>
                <c:pt idx="23">
                  <c:v>-3.4666666666666597</c:v>
                </c:pt>
                <c:pt idx="24">
                  <c:v>-2.9333333333333256</c:v>
                </c:pt>
                <c:pt idx="25">
                  <c:v>-2.3999999999999924</c:v>
                </c:pt>
                <c:pt idx="26">
                  <c:v>-1.8666666666666589</c:v>
                </c:pt>
                <c:pt idx="27">
                  <c:v>-1.3333333333333257</c:v>
                </c:pt>
                <c:pt idx="28">
                  <c:v>-0.79999999999999261</c:v>
                </c:pt>
                <c:pt idx="29">
                  <c:v>-0.26666666666665922</c:v>
                </c:pt>
                <c:pt idx="30">
                  <c:v>0.2666666666666741</c:v>
                </c:pt>
                <c:pt idx="31">
                  <c:v>0.80000000000000748</c:v>
                </c:pt>
                <c:pt idx="32">
                  <c:v>1.3333333333333408</c:v>
                </c:pt>
                <c:pt idx="33">
                  <c:v>1.866666666666674</c:v>
                </c:pt>
                <c:pt idx="34">
                  <c:v>2.400000000000007</c:v>
                </c:pt>
                <c:pt idx="35">
                  <c:v>2.9333333333333407</c:v>
                </c:pt>
                <c:pt idx="36">
                  <c:v>3.4666666666666734</c:v>
                </c:pt>
                <c:pt idx="37">
                  <c:v>4.000000000000008</c:v>
                </c:pt>
                <c:pt idx="38">
                  <c:v>4.5333333333333403</c:v>
                </c:pt>
                <c:pt idx="39">
                  <c:v>5.0666666666666753</c:v>
                </c:pt>
                <c:pt idx="40">
                  <c:v>5.6000000000000076</c:v>
                </c:pt>
                <c:pt idx="41">
                  <c:v>6.1333333333333417</c:v>
                </c:pt>
                <c:pt idx="42">
                  <c:v>6.666666666666675</c:v>
                </c:pt>
                <c:pt idx="43">
                  <c:v>7.2000000000000082</c:v>
                </c:pt>
                <c:pt idx="44">
                  <c:v>7.7333333333333405</c:v>
                </c:pt>
                <c:pt idx="45">
                  <c:v>8.2666666666666728</c:v>
                </c:pt>
                <c:pt idx="46">
                  <c:v>8.800000000000006</c:v>
                </c:pt>
                <c:pt idx="47">
                  <c:v>9.3333333333333393</c:v>
                </c:pt>
                <c:pt idx="48">
                  <c:v>9.8666666666666725</c:v>
                </c:pt>
                <c:pt idx="49">
                  <c:v>10.400000000000006</c:v>
                </c:pt>
                <c:pt idx="50">
                  <c:v>10.933333333333337</c:v>
                </c:pt>
                <c:pt idx="51">
                  <c:v>11.46666666666667</c:v>
                </c:pt>
                <c:pt idx="52">
                  <c:v>12.000000000000004</c:v>
                </c:pt>
                <c:pt idx="53">
                  <c:v>12.533333333333335</c:v>
                </c:pt>
                <c:pt idx="54">
                  <c:v>13.06666666666667</c:v>
                </c:pt>
                <c:pt idx="55">
                  <c:v>13.600000000000001</c:v>
                </c:pt>
                <c:pt idx="56">
                  <c:v>14.133333333333336</c:v>
                </c:pt>
                <c:pt idx="57">
                  <c:v>14.666666666666666</c:v>
                </c:pt>
                <c:pt idx="58">
                  <c:v>15.200000000000003</c:v>
                </c:pt>
                <c:pt idx="59">
                  <c:v>15.733333333333333</c:v>
                </c:pt>
              </c:numCache>
            </c:numRef>
          </c:xVal>
          <c:yVal>
            <c:numRef>
              <c:f>Fig_10_Top!$H$3:$H$62</c:f>
              <c:numCache>
                <c:formatCode>General</c:formatCode>
                <c:ptCount val="60"/>
                <c:pt idx="0">
                  <c:v>2.9641204397457599E-2</c:v>
                </c:pt>
                <c:pt idx="1">
                  <c:v>8.8830087140488095E-2</c:v>
                </c:pt>
                <c:pt idx="2">
                  <c:v>0.14773895108252399</c:v>
                </c:pt>
                <c:pt idx="3">
                  <c:v>0.20618297250383699</c:v>
                </c:pt>
                <c:pt idx="4">
                  <c:v>0.26398007949722602</c:v>
                </c:pt>
                <c:pt idx="5">
                  <c:v>0.32095199063393098</c:v>
                </c:pt>
                <c:pt idx="6">
                  <c:v>0.376925193320996</c:v>
                </c:pt>
                <c:pt idx="7">
                  <c:v>0.431731847070008</c:v>
                </c:pt>
                <c:pt idx="8">
                  <c:v>0.48521059864951299</c:v>
                </c:pt>
                <c:pt idx="9">
                  <c:v>0.53720729814277302</c:v>
                </c:pt>
                <c:pt idx="10">
                  <c:v>0.58757560722727398</c:v>
                </c:pt>
                <c:pt idx="11">
                  <c:v>0.63617749347499497</c:v>
                </c:pt>
                <c:pt idx="12">
                  <c:v>0.68288360708096096</c:v>
                </c:pt>
                <c:pt idx="13">
                  <c:v>0.72757353909711897</c:v>
                </c:pt>
                <c:pt idx="14">
                  <c:v>0.77013596291319197</c:v>
                </c:pt>
                <c:pt idx="15">
                  <c:v>0.81046866332033096</c:v>
                </c:pt>
                <c:pt idx="16">
                  <c:v>0.84847845995389104</c:v>
                </c:pt>
                <c:pt idx="17">
                  <c:v>0.88408103417885098</c:v>
                </c:pt>
                <c:pt idx="18">
                  <c:v>0.91720067050102505</c:v>
                </c:pt>
                <c:pt idx="19">
                  <c:v>0.947769925311297</c:v>
                </c:pt>
                <c:pt idx="20">
                  <c:v>0.97572923715847004</c:v>
                </c:pt>
                <c:pt idx="21">
                  <c:v>1.00102649376713</c:v>
                </c:pt>
                <c:pt idx="22">
                  <c:v>1.0236165716476699</c:v>
                </c:pt>
                <c:pt idx="23">
                  <c:v>1.04346086437345</c:v>
                </c:pt>
                <c:pt idx="24">
                  <c:v>1.06052681542149</c:v>
                </c:pt>
                <c:pt idx="25">
                  <c:v>1.0747874708959899</c:v>
                </c:pt>
                <c:pt idx="26">
                  <c:v>1.0862210664929901</c:v>
                </c:pt>
                <c:pt idx="27">
                  <c:v>1.0948106617470199</c:v>
                </c:pt>
                <c:pt idx="28">
                  <c:v>1.10054383295905</c:v>
                </c:pt>
                <c:pt idx="29">
                  <c:v>1.1034124342818701</c:v>
                </c:pt>
                <c:pt idx="30">
                  <c:v>1.1034124342818701</c:v>
                </c:pt>
                <c:pt idx="31">
                  <c:v>1.10054383295905</c:v>
                </c:pt>
                <c:pt idx="32">
                  <c:v>1.0948106617470199</c:v>
                </c:pt>
                <c:pt idx="33">
                  <c:v>1.0862210664929901</c:v>
                </c:pt>
                <c:pt idx="34">
                  <c:v>1.0747874708959899</c:v>
                </c:pt>
                <c:pt idx="35">
                  <c:v>1.06052681542149</c:v>
                </c:pt>
                <c:pt idx="36">
                  <c:v>1.04346086437345</c:v>
                </c:pt>
                <c:pt idx="37">
                  <c:v>1.0236165716476699</c:v>
                </c:pt>
                <c:pt idx="38">
                  <c:v>1.00102649376713</c:v>
                </c:pt>
                <c:pt idx="39">
                  <c:v>0.97572923715847004</c:v>
                </c:pt>
                <c:pt idx="40">
                  <c:v>0.947769925311297</c:v>
                </c:pt>
                <c:pt idx="41">
                  <c:v>0.91720067050102505</c:v>
                </c:pt>
                <c:pt idx="42">
                  <c:v>0.88408103417885098</c:v>
                </c:pt>
                <c:pt idx="43">
                  <c:v>0.84847845995389104</c:v>
                </c:pt>
                <c:pt idx="44">
                  <c:v>0.81046866332033096</c:v>
                </c:pt>
                <c:pt idx="45">
                  <c:v>0.77013596291319197</c:v>
                </c:pt>
                <c:pt idx="46">
                  <c:v>0.72757353909711897</c:v>
                </c:pt>
                <c:pt idx="47">
                  <c:v>0.68288360708095996</c:v>
                </c:pt>
                <c:pt idx="48">
                  <c:v>0.63617749347499497</c:v>
                </c:pt>
                <c:pt idx="49">
                  <c:v>0.58757560722727398</c:v>
                </c:pt>
                <c:pt idx="50">
                  <c:v>0.53720729814277302</c:v>
                </c:pt>
                <c:pt idx="51">
                  <c:v>0.48521059864951299</c:v>
                </c:pt>
                <c:pt idx="52">
                  <c:v>0.431731847070008</c:v>
                </c:pt>
                <c:pt idx="53">
                  <c:v>0.376925193320996</c:v>
                </c:pt>
                <c:pt idx="54">
                  <c:v>0.32095199063393098</c:v>
                </c:pt>
                <c:pt idx="55">
                  <c:v>0.26398007949722602</c:v>
                </c:pt>
                <c:pt idx="56">
                  <c:v>0.20618297250383699</c:v>
                </c:pt>
                <c:pt idx="57">
                  <c:v>0.14773895108252499</c:v>
                </c:pt>
                <c:pt idx="58">
                  <c:v>8.8830087140488206E-2</c:v>
                </c:pt>
                <c:pt idx="59">
                  <c:v>2.9641204397457401E-2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925-4CCD-88EC-F1CBC0D0C245}"/>
            </c:ext>
          </c:extLst>
        </c:ser>
        <c:ser>
          <c:idx val="0"/>
          <c:order val="1"/>
          <c:tx>
            <c:strRef>
              <c:f>Fig_10_Top!$G$1:$G$2</c:f>
              <c:strCache>
                <c:ptCount val="2"/>
                <c:pt idx="0">
                  <c:v>3.5 N/mm² - 0.50 m/s</c:v>
                </c:pt>
                <c:pt idx="1">
                  <c:v>(MTC model)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Fig_10_Top!$F$3:$F$62</c:f>
              <c:numCache>
                <c:formatCode>0.00</c:formatCode>
                <c:ptCount val="60"/>
                <c:pt idx="0">
                  <c:v>-15.733333333333322</c:v>
                </c:pt>
                <c:pt idx="1">
                  <c:v>-15.199999999999985</c:v>
                </c:pt>
                <c:pt idx="2">
                  <c:v>-14.666666666666655</c:v>
                </c:pt>
                <c:pt idx="3">
                  <c:v>-14.13333333333332</c:v>
                </c:pt>
                <c:pt idx="4">
                  <c:v>-13.599999999999991</c:v>
                </c:pt>
                <c:pt idx="5">
                  <c:v>-13.066666666666654</c:v>
                </c:pt>
                <c:pt idx="6">
                  <c:v>-12.533333333333321</c:v>
                </c:pt>
                <c:pt idx="7">
                  <c:v>-11.999999999999989</c:v>
                </c:pt>
                <c:pt idx="8">
                  <c:v>-11.466666666666656</c:v>
                </c:pt>
                <c:pt idx="9">
                  <c:v>-10.933333333333323</c:v>
                </c:pt>
                <c:pt idx="10">
                  <c:v>-10.39999999999999</c:v>
                </c:pt>
                <c:pt idx="11">
                  <c:v>-9.8666666666666565</c:v>
                </c:pt>
                <c:pt idx="12">
                  <c:v>-9.3333333333333233</c:v>
                </c:pt>
                <c:pt idx="13">
                  <c:v>-8.7999999999999918</c:v>
                </c:pt>
                <c:pt idx="14">
                  <c:v>-8.2666666666666586</c:v>
                </c:pt>
                <c:pt idx="15">
                  <c:v>-7.7333333333333254</c:v>
                </c:pt>
                <c:pt idx="16">
                  <c:v>-7.1999999999999922</c:v>
                </c:pt>
                <c:pt idx="17">
                  <c:v>-6.6666666666666599</c:v>
                </c:pt>
                <c:pt idx="18">
                  <c:v>-6.1333333333333266</c:v>
                </c:pt>
                <c:pt idx="19">
                  <c:v>-5.5999999999999943</c:v>
                </c:pt>
                <c:pt idx="20">
                  <c:v>-5.0666666666666593</c:v>
                </c:pt>
                <c:pt idx="21">
                  <c:v>-4.533333333333327</c:v>
                </c:pt>
                <c:pt idx="22">
                  <c:v>-3.9999999999999925</c:v>
                </c:pt>
                <c:pt idx="23">
                  <c:v>-3.4666666666666597</c:v>
                </c:pt>
                <c:pt idx="24">
                  <c:v>-2.9333333333333256</c:v>
                </c:pt>
                <c:pt idx="25">
                  <c:v>-2.3999999999999924</c:v>
                </c:pt>
                <c:pt idx="26">
                  <c:v>-1.8666666666666589</c:v>
                </c:pt>
                <c:pt idx="27">
                  <c:v>-1.3333333333333257</c:v>
                </c:pt>
                <c:pt idx="28">
                  <c:v>-0.79999999999999261</c:v>
                </c:pt>
                <c:pt idx="29">
                  <c:v>-0.26666666666665922</c:v>
                </c:pt>
                <c:pt idx="30">
                  <c:v>0.2666666666666741</c:v>
                </c:pt>
                <c:pt idx="31">
                  <c:v>0.80000000000000748</c:v>
                </c:pt>
                <c:pt idx="32">
                  <c:v>1.3333333333333408</c:v>
                </c:pt>
                <c:pt idx="33">
                  <c:v>1.866666666666674</c:v>
                </c:pt>
                <c:pt idx="34">
                  <c:v>2.400000000000007</c:v>
                </c:pt>
                <c:pt idx="35">
                  <c:v>2.9333333333333407</c:v>
                </c:pt>
                <c:pt idx="36">
                  <c:v>3.4666666666666734</c:v>
                </c:pt>
                <c:pt idx="37">
                  <c:v>4.000000000000008</c:v>
                </c:pt>
                <c:pt idx="38">
                  <c:v>4.5333333333333403</c:v>
                </c:pt>
                <c:pt idx="39">
                  <c:v>5.0666666666666753</c:v>
                </c:pt>
                <c:pt idx="40">
                  <c:v>5.6000000000000076</c:v>
                </c:pt>
                <c:pt idx="41">
                  <c:v>6.1333333333333417</c:v>
                </c:pt>
                <c:pt idx="42">
                  <c:v>6.666666666666675</c:v>
                </c:pt>
                <c:pt idx="43">
                  <c:v>7.2000000000000082</c:v>
                </c:pt>
                <c:pt idx="44">
                  <c:v>7.7333333333333405</c:v>
                </c:pt>
                <c:pt idx="45">
                  <c:v>8.2666666666666728</c:v>
                </c:pt>
                <c:pt idx="46">
                  <c:v>8.800000000000006</c:v>
                </c:pt>
                <c:pt idx="47">
                  <c:v>9.3333333333333393</c:v>
                </c:pt>
                <c:pt idx="48">
                  <c:v>9.8666666666666725</c:v>
                </c:pt>
                <c:pt idx="49">
                  <c:v>10.400000000000006</c:v>
                </c:pt>
                <c:pt idx="50">
                  <c:v>10.933333333333337</c:v>
                </c:pt>
                <c:pt idx="51">
                  <c:v>11.46666666666667</c:v>
                </c:pt>
                <c:pt idx="52">
                  <c:v>12.000000000000004</c:v>
                </c:pt>
                <c:pt idx="53">
                  <c:v>12.533333333333335</c:v>
                </c:pt>
                <c:pt idx="54">
                  <c:v>13.06666666666667</c:v>
                </c:pt>
                <c:pt idx="55">
                  <c:v>13.600000000000001</c:v>
                </c:pt>
                <c:pt idx="56">
                  <c:v>14.133333333333336</c:v>
                </c:pt>
                <c:pt idx="57">
                  <c:v>14.666666666666666</c:v>
                </c:pt>
                <c:pt idx="58">
                  <c:v>15.200000000000003</c:v>
                </c:pt>
                <c:pt idx="59">
                  <c:v>15.733333333333333</c:v>
                </c:pt>
              </c:numCache>
            </c:numRef>
          </c:xVal>
          <c:yVal>
            <c:numRef>
              <c:f>Fig_10_Top!$G$3:$G$62</c:f>
              <c:numCache>
                <c:formatCode>General</c:formatCode>
                <c:ptCount val="60"/>
                <c:pt idx="0">
                  <c:v>5.1283255702801303E-2</c:v>
                </c:pt>
                <c:pt idx="1">
                  <c:v>0.15368795450560399</c:v>
                </c:pt>
                <c:pt idx="2">
                  <c:v>0.25560818325852502</c:v>
                </c:pt>
                <c:pt idx="3">
                  <c:v>0.35672417215897101</c:v>
                </c:pt>
                <c:pt idx="4">
                  <c:v>0.45672091240878199</c:v>
                </c:pt>
                <c:pt idx="5">
                  <c:v>0.55528995324544606</c:v>
                </c:pt>
                <c:pt idx="6">
                  <c:v>0.65213109463144503</c:v>
                </c:pt>
                <c:pt idx="7">
                  <c:v>0.74695395003021403</c:v>
                </c:pt>
                <c:pt idx="8">
                  <c:v>0.83947935672905805</c:v>
                </c:pt>
                <c:pt idx="9">
                  <c:v>0.92944061471502903</c:v>
                </c:pt>
                <c:pt idx="10">
                  <c:v>1.0165845390799799</c:v>
                </c:pt>
                <c:pt idx="11">
                  <c:v>1.1006723152262901</c:v>
                </c:pt>
                <c:pt idx="12">
                  <c:v>1.1814801506577099</c:v>
                </c:pt>
                <c:pt idx="13">
                  <c:v>1.25879972175861</c:v>
                </c:pt>
                <c:pt idx="14">
                  <c:v>1.33243841857478</c:v>
                </c:pt>
                <c:pt idx="15">
                  <c:v>1.4022193950974899</c:v>
                </c:pt>
                <c:pt idx="16">
                  <c:v>1.4679814368091799</c:v>
                </c:pt>
                <c:pt idx="17">
                  <c:v>1.5295786611720701</c:v>
                </c:pt>
                <c:pt idx="18">
                  <c:v>1.58688007023491</c:v>
                </c:pt>
                <c:pt idx="19">
                  <c:v>1.63976897751608</c:v>
                </c:pt>
                <c:pt idx="20">
                  <c:v>1.68814233372342</c:v>
                </c:pt>
                <c:pt idx="21">
                  <c:v>1.7319099776371201</c:v>
                </c:pt>
                <c:pt idx="22">
                  <c:v>1.77099383957337</c:v>
                </c:pt>
                <c:pt idx="23">
                  <c:v>1.8053271252405501</c:v>
                </c:pt>
                <c:pt idx="24">
                  <c:v>1.83485350749117</c:v>
                </c:pt>
                <c:pt idx="25">
                  <c:v>1.8595263524735099</c:v>
                </c:pt>
                <c:pt idx="26">
                  <c:v>1.87930800502517</c:v>
                </c:pt>
                <c:pt idx="27">
                  <c:v>1.8941691558707701</c:v>
                </c:pt>
                <c:pt idx="28">
                  <c:v>1.9040883103461601</c:v>
                </c:pt>
                <c:pt idx="29">
                  <c:v>1.9090513750440301</c:v>
                </c:pt>
                <c:pt idx="30">
                  <c:v>1.9090513750440301</c:v>
                </c:pt>
                <c:pt idx="31">
                  <c:v>1.9040883103461601</c:v>
                </c:pt>
                <c:pt idx="32">
                  <c:v>1.8941691558707701</c:v>
                </c:pt>
                <c:pt idx="33">
                  <c:v>1.87930800502517</c:v>
                </c:pt>
                <c:pt idx="34">
                  <c:v>1.8595263524735099</c:v>
                </c:pt>
                <c:pt idx="35">
                  <c:v>1.83485350749117</c:v>
                </c:pt>
                <c:pt idx="36">
                  <c:v>1.8053271252405501</c:v>
                </c:pt>
                <c:pt idx="37">
                  <c:v>1.77099383957337</c:v>
                </c:pt>
                <c:pt idx="38">
                  <c:v>1.7319099776371201</c:v>
                </c:pt>
                <c:pt idx="39">
                  <c:v>1.68814233372342</c:v>
                </c:pt>
                <c:pt idx="40">
                  <c:v>1.63976897751608</c:v>
                </c:pt>
                <c:pt idx="41">
                  <c:v>1.58688007023491</c:v>
                </c:pt>
                <c:pt idx="42">
                  <c:v>1.5295786611720701</c:v>
                </c:pt>
                <c:pt idx="43">
                  <c:v>1.4679814368091799</c:v>
                </c:pt>
                <c:pt idx="44">
                  <c:v>1.4022193950974899</c:v>
                </c:pt>
                <c:pt idx="45">
                  <c:v>1.33243841857478</c:v>
                </c:pt>
                <c:pt idx="46">
                  <c:v>1.25879972175861</c:v>
                </c:pt>
                <c:pt idx="47">
                  <c:v>1.1814801506577099</c:v>
                </c:pt>
                <c:pt idx="48">
                  <c:v>1.1006723152262901</c:v>
                </c:pt>
                <c:pt idx="49">
                  <c:v>1.0165845390799799</c:v>
                </c:pt>
                <c:pt idx="50">
                  <c:v>0.92944061471502903</c:v>
                </c:pt>
                <c:pt idx="51">
                  <c:v>0.83947935672905805</c:v>
                </c:pt>
                <c:pt idx="52">
                  <c:v>0.74695395003021403</c:v>
                </c:pt>
                <c:pt idx="53">
                  <c:v>0.65213109463144503</c:v>
                </c:pt>
                <c:pt idx="54">
                  <c:v>0.55528995324544606</c:v>
                </c:pt>
                <c:pt idx="55">
                  <c:v>0.45672091240878199</c:v>
                </c:pt>
                <c:pt idx="56">
                  <c:v>0.35672417215897101</c:v>
                </c:pt>
                <c:pt idx="57">
                  <c:v>0.25560818325852602</c:v>
                </c:pt>
                <c:pt idx="58">
                  <c:v>0.15368795450560399</c:v>
                </c:pt>
                <c:pt idx="59">
                  <c:v>5.1283255702800901E-2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25-4CCD-88EC-F1CBC0D0C245}"/>
            </c:ext>
          </c:extLst>
        </c:ser>
        <c:ser>
          <c:idx val="2"/>
          <c:order val="2"/>
          <c:tx>
            <c:strRef>
              <c:f>Fig_10_Top!$E$1:$E$2</c:f>
              <c:strCache>
                <c:ptCount val="2"/>
                <c:pt idx="0">
                  <c:v>2.5 N/mm² - 0.35 m/s</c:v>
                </c:pt>
                <c:pt idx="1">
                  <c:v>(Hybrid model)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Fig_10_Top!$C$3:$C$62</c:f>
              <c:numCache>
                <c:formatCode>General</c:formatCode>
                <c:ptCount val="60"/>
                <c:pt idx="0">
                  <c:v>-16.225000000000001</c:v>
                </c:pt>
                <c:pt idx="1">
                  <c:v>-15.675000000000001</c:v>
                </c:pt>
                <c:pt idx="2">
                  <c:v>-15.125</c:v>
                </c:pt>
                <c:pt idx="3">
                  <c:v>-14.574999999999999</c:v>
                </c:pt>
                <c:pt idx="4">
                  <c:v>-14.024999999999999</c:v>
                </c:pt>
                <c:pt idx="5">
                  <c:v>-13.474999999999998</c:v>
                </c:pt>
                <c:pt idx="6">
                  <c:v>-12.924999999999997</c:v>
                </c:pt>
                <c:pt idx="7">
                  <c:v>-12.374999999999996</c:v>
                </c:pt>
                <c:pt idx="8">
                  <c:v>-11.824999999999996</c:v>
                </c:pt>
                <c:pt idx="9">
                  <c:v>-11.274999999999995</c:v>
                </c:pt>
                <c:pt idx="10">
                  <c:v>-10.724999999999994</c:v>
                </c:pt>
                <c:pt idx="11">
                  <c:v>-10.174999999999994</c:v>
                </c:pt>
                <c:pt idx="12">
                  <c:v>-9.6249999999999929</c:v>
                </c:pt>
                <c:pt idx="13">
                  <c:v>-9.0749999999999922</c:v>
                </c:pt>
                <c:pt idx="14">
                  <c:v>-8.5249999999999915</c:v>
                </c:pt>
                <c:pt idx="15">
                  <c:v>-7.9749999999999917</c:v>
                </c:pt>
                <c:pt idx="16">
                  <c:v>-7.4249999999999918</c:v>
                </c:pt>
                <c:pt idx="17">
                  <c:v>-6.874999999999992</c:v>
                </c:pt>
                <c:pt idx="18">
                  <c:v>-6.3249999999999922</c:v>
                </c:pt>
                <c:pt idx="19">
                  <c:v>-5.7749999999999924</c:v>
                </c:pt>
                <c:pt idx="20">
                  <c:v>-5.2249999999999925</c:v>
                </c:pt>
                <c:pt idx="21">
                  <c:v>-4.6749999999999927</c:v>
                </c:pt>
                <c:pt idx="22">
                  <c:v>-4.1249999999999929</c:v>
                </c:pt>
                <c:pt idx="23">
                  <c:v>-3.5749999999999931</c:v>
                </c:pt>
                <c:pt idx="24">
                  <c:v>-3.0249999999999932</c:v>
                </c:pt>
                <c:pt idx="25">
                  <c:v>-2.4749999999999934</c:v>
                </c:pt>
                <c:pt idx="26">
                  <c:v>-1.9249999999999934</c:v>
                </c:pt>
                <c:pt idx="27">
                  <c:v>-1.3749999999999933</c:v>
                </c:pt>
                <c:pt idx="28">
                  <c:v>-0.82499999999999329</c:v>
                </c:pt>
                <c:pt idx="29">
                  <c:v>-0.27499999999999325</c:v>
                </c:pt>
                <c:pt idx="30">
                  <c:v>0.27500000000000679</c:v>
                </c:pt>
                <c:pt idx="31">
                  <c:v>0.82500000000000684</c:v>
                </c:pt>
                <c:pt idx="32">
                  <c:v>1.3750000000000069</c:v>
                </c:pt>
                <c:pt idx="33">
                  <c:v>1.9250000000000069</c:v>
                </c:pt>
                <c:pt idx="34">
                  <c:v>2.4750000000000068</c:v>
                </c:pt>
                <c:pt idx="35">
                  <c:v>3.0250000000000066</c:v>
                </c:pt>
                <c:pt idx="36">
                  <c:v>3.5750000000000064</c:v>
                </c:pt>
                <c:pt idx="37">
                  <c:v>4.1250000000000062</c:v>
                </c:pt>
                <c:pt idx="38">
                  <c:v>4.675000000000006</c:v>
                </c:pt>
                <c:pt idx="39">
                  <c:v>5.2250000000000059</c:v>
                </c:pt>
                <c:pt idx="40">
                  <c:v>5.7750000000000057</c:v>
                </c:pt>
                <c:pt idx="41">
                  <c:v>6.3250000000000055</c:v>
                </c:pt>
                <c:pt idx="42">
                  <c:v>6.8750000000000053</c:v>
                </c:pt>
                <c:pt idx="43">
                  <c:v>7.4250000000000052</c:v>
                </c:pt>
                <c:pt idx="44">
                  <c:v>7.975000000000005</c:v>
                </c:pt>
                <c:pt idx="45">
                  <c:v>8.5250000000000057</c:v>
                </c:pt>
                <c:pt idx="46">
                  <c:v>9.0750000000000064</c:v>
                </c:pt>
                <c:pt idx="47">
                  <c:v>9.6250000000000071</c:v>
                </c:pt>
                <c:pt idx="48">
                  <c:v>10.175000000000008</c:v>
                </c:pt>
                <c:pt idx="49">
                  <c:v>10.725000000000009</c:v>
                </c:pt>
                <c:pt idx="50">
                  <c:v>11.275000000000009</c:v>
                </c:pt>
                <c:pt idx="51">
                  <c:v>11.82500000000001</c:v>
                </c:pt>
                <c:pt idx="52">
                  <c:v>12.375000000000011</c:v>
                </c:pt>
                <c:pt idx="53">
                  <c:v>12.925000000000011</c:v>
                </c:pt>
                <c:pt idx="54">
                  <c:v>13.475000000000012</c:v>
                </c:pt>
                <c:pt idx="55">
                  <c:v>14.025000000000013</c:v>
                </c:pt>
                <c:pt idx="56">
                  <c:v>14.575000000000014</c:v>
                </c:pt>
                <c:pt idx="57">
                  <c:v>15.125000000000014</c:v>
                </c:pt>
                <c:pt idx="58">
                  <c:v>15.675000000000015</c:v>
                </c:pt>
                <c:pt idx="59">
                  <c:v>16.225000000000016</c:v>
                </c:pt>
              </c:numCache>
            </c:numRef>
          </c:xVal>
          <c:yVal>
            <c:numRef>
              <c:f>Fig_10_Top!$E$3:$E$62</c:f>
              <c:numCache>
                <c:formatCode>General</c:formatCode>
                <c:ptCount val="60"/>
                <c:pt idx="0">
                  <c:v>1.2978864337392673E-2</c:v>
                </c:pt>
                <c:pt idx="1">
                  <c:v>5.7329216118220248E-2</c:v>
                </c:pt>
                <c:pt idx="2">
                  <c:v>8.0832211543660382E-2</c:v>
                </c:pt>
                <c:pt idx="3">
                  <c:v>0.10858047758053309</c:v>
                </c:pt>
                <c:pt idx="4">
                  <c:v>0.1168314246172171</c:v>
                </c:pt>
                <c:pt idx="5">
                  <c:v>0.15332403253045801</c:v>
                </c:pt>
                <c:pt idx="6">
                  <c:v>0.18091418630843339</c:v>
                </c:pt>
                <c:pt idx="7">
                  <c:v>0.25257531459655841</c:v>
                </c:pt>
                <c:pt idx="8">
                  <c:v>0.30225806761864066</c:v>
                </c:pt>
                <c:pt idx="9">
                  <c:v>0.34395827880450858</c:v>
                </c:pt>
                <c:pt idx="10">
                  <c:v>0.51647689076532644</c:v>
                </c:pt>
                <c:pt idx="11">
                  <c:v>0.53636144173994127</c:v>
                </c:pt>
                <c:pt idx="12">
                  <c:v>0.71687545848549428</c:v>
                </c:pt>
                <c:pt idx="13">
                  <c:v>0.84168310542456548</c:v>
                </c:pt>
                <c:pt idx="14">
                  <c:v>0.87314903726371618</c:v>
                </c:pt>
                <c:pt idx="15">
                  <c:v>0.97224693426670072</c:v>
                </c:pt>
                <c:pt idx="16">
                  <c:v>0.95793196536167513</c:v>
                </c:pt>
                <c:pt idx="17">
                  <c:v>1.0866397727401624</c:v>
                </c:pt>
                <c:pt idx="18">
                  <c:v>1.1700992104192318</c:v>
                </c:pt>
                <c:pt idx="19">
                  <c:v>1.1263382404324276</c:v>
                </c:pt>
                <c:pt idx="20">
                  <c:v>1.4309171123799345</c:v>
                </c:pt>
                <c:pt idx="21">
                  <c:v>1.1437179996423705</c:v>
                </c:pt>
                <c:pt idx="22">
                  <c:v>1.1894654368164101</c:v>
                </c:pt>
                <c:pt idx="23">
                  <c:v>1.2043501820929554</c:v>
                </c:pt>
                <c:pt idx="24">
                  <c:v>1.2704890251492822</c:v>
                </c:pt>
                <c:pt idx="25">
                  <c:v>1.3305933291109564</c:v>
                </c:pt>
                <c:pt idx="26">
                  <c:v>1.2779159722013209</c:v>
                </c:pt>
                <c:pt idx="27">
                  <c:v>1.2137276198843356</c:v>
                </c:pt>
                <c:pt idx="28">
                  <c:v>1.3517298903282515</c:v>
                </c:pt>
                <c:pt idx="29">
                  <c:v>1.3252926747213702</c:v>
                </c:pt>
                <c:pt idx="30">
                  <c:v>1.3252926747213702</c:v>
                </c:pt>
                <c:pt idx="31">
                  <c:v>1.3517298903282515</c:v>
                </c:pt>
                <c:pt idx="32">
                  <c:v>1.2137276198843356</c:v>
                </c:pt>
                <c:pt idx="33">
                  <c:v>1.2779159722013209</c:v>
                </c:pt>
                <c:pt idx="34">
                  <c:v>1.3305933291109564</c:v>
                </c:pt>
                <c:pt idx="35">
                  <c:v>1.2704890251492822</c:v>
                </c:pt>
                <c:pt idx="36">
                  <c:v>1.2043501820929554</c:v>
                </c:pt>
                <c:pt idx="37">
                  <c:v>1.1894654368164101</c:v>
                </c:pt>
                <c:pt idx="38">
                  <c:v>1.1437179996423705</c:v>
                </c:pt>
                <c:pt idx="39">
                  <c:v>1.4309171123799345</c:v>
                </c:pt>
                <c:pt idx="40">
                  <c:v>1.1263382404324276</c:v>
                </c:pt>
                <c:pt idx="41">
                  <c:v>1.1700992104192318</c:v>
                </c:pt>
                <c:pt idx="42">
                  <c:v>1.0866397727401624</c:v>
                </c:pt>
                <c:pt idx="43">
                  <c:v>0.95793196536167513</c:v>
                </c:pt>
                <c:pt idx="44">
                  <c:v>0.97224693426670072</c:v>
                </c:pt>
                <c:pt idx="45">
                  <c:v>0.87314903726371618</c:v>
                </c:pt>
                <c:pt idx="46">
                  <c:v>0.84168310542456548</c:v>
                </c:pt>
                <c:pt idx="47">
                  <c:v>0.71687545848549428</c:v>
                </c:pt>
                <c:pt idx="48">
                  <c:v>0.53636144173994127</c:v>
                </c:pt>
                <c:pt idx="49">
                  <c:v>0.51647689076532644</c:v>
                </c:pt>
                <c:pt idx="50">
                  <c:v>0.34395827880450858</c:v>
                </c:pt>
                <c:pt idx="51">
                  <c:v>0.30225806761864066</c:v>
                </c:pt>
                <c:pt idx="52">
                  <c:v>0.25257531459655841</c:v>
                </c:pt>
                <c:pt idx="53">
                  <c:v>0.18091418630843339</c:v>
                </c:pt>
                <c:pt idx="54">
                  <c:v>0.15332403253045801</c:v>
                </c:pt>
                <c:pt idx="55">
                  <c:v>0.1168314246172171</c:v>
                </c:pt>
                <c:pt idx="56">
                  <c:v>0.10858047758053309</c:v>
                </c:pt>
                <c:pt idx="57">
                  <c:v>8.0832211543660382E-2</c:v>
                </c:pt>
                <c:pt idx="58">
                  <c:v>5.7329216118220248E-2</c:v>
                </c:pt>
                <c:pt idx="59">
                  <c:v>1.2978864337392673E-2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25-4CCD-88EC-F1CBC0D0C245}"/>
            </c:ext>
          </c:extLst>
        </c:ser>
        <c:ser>
          <c:idx val="3"/>
          <c:order val="3"/>
          <c:tx>
            <c:strRef>
              <c:f>Fig_10_Top!$D$1:$D$2</c:f>
              <c:strCache>
                <c:ptCount val="2"/>
                <c:pt idx="0">
                  <c:v>3.5 N/mm² - 0.50 m/s</c:v>
                </c:pt>
                <c:pt idx="1">
                  <c:v>(Hybrid model)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Fig_10_Top!$C$3:$C$62</c:f>
              <c:numCache>
                <c:formatCode>General</c:formatCode>
                <c:ptCount val="60"/>
                <c:pt idx="0">
                  <c:v>-16.225000000000001</c:v>
                </c:pt>
                <c:pt idx="1">
                  <c:v>-15.675000000000001</c:v>
                </c:pt>
                <c:pt idx="2">
                  <c:v>-15.125</c:v>
                </c:pt>
                <c:pt idx="3">
                  <c:v>-14.574999999999999</c:v>
                </c:pt>
                <c:pt idx="4">
                  <c:v>-14.024999999999999</c:v>
                </c:pt>
                <c:pt idx="5">
                  <c:v>-13.474999999999998</c:v>
                </c:pt>
                <c:pt idx="6">
                  <c:v>-12.924999999999997</c:v>
                </c:pt>
                <c:pt idx="7">
                  <c:v>-12.374999999999996</c:v>
                </c:pt>
                <c:pt idx="8">
                  <c:v>-11.824999999999996</c:v>
                </c:pt>
                <c:pt idx="9">
                  <c:v>-11.274999999999995</c:v>
                </c:pt>
                <c:pt idx="10">
                  <c:v>-10.724999999999994</c:v>
                </c:pt>
                <c:pt idx="11">
                  <c:v>-10.174999999999994</c:v>
                </c:pt>
                <c:pt idx="12">
                  <c:v>-9.6249999999999929</c:v>
                </c:pt>
                <c:pt idx="13">
                  <c:v>-9.0749999999999922</c:v>
                </c:pt>
                <c:pt idx="14">
                  <c:v>-8.5249999999999915</c:v>
                </c:pt>
                <c:pt idx="15">
                  <c:v>-7.9749999999999917</c:v>
                </c:pt>
                <c:pt idx="16">
                  <c:v>-7.4249999999999918</c:v>
                </c:pt>
                <c:pt idx="17">
                  <c:v>-6.874999999999992</c:v>
                </c:pt>
                <c:pt idx="18">
                  <c:v>-6.3249999999999922</c:v>
                </c:pt>
                <c:pt idx="19">
                  <c:v>-5.7749999999999924</c:v>
                </c:pt>
                <c:pt idx="20">
                  <c:v>-5.2249999999999925</c:v>
                </c:pt>
                <c:pt idx="21">
                  <c:v>-4.6749999999999927</c:v>
                </c:pt>
                <c:pt idx="22">
                  <c:v>-4.1249999999999929</c:v>
                </c:pt>
                <c:pt idx="23">
                  <c:v>-3.5749999999999931</c:v>
                </c:pt>
                <c:pt idx="24">
                  <c:v>-3.0249999999999932</c:v>
                </c:pt>
                <c:pt idx="25">
                  <c:v>-2.4749999999999934</c:v>
                </c:pt>
                <c:pt idx="26">
                  <c:v>-1.9249999999999934</c:v>
                </c:pt>
                <c:pt idx="27">
                  <c:v>-1.3749999999999933</c:v>
                </c:pt>
                <c:pt idx="28">
                  <c:v>-0.82499999999999329</c:v>
                </c:pt>
                <c:pt idx="29">
                  <c:v>-0.27499999999999325</c:v>
                </c:pt>
                <c:pt idx="30">
                  <c:v>0.27500000000000679</c:v>
                </c:pt>
                <c:pt idx="31">
                  <c:v>0.82500000000000684</c:v>
                </c:pt>
                <c:pt idx="32">
                  <c:v>1.3750000000000069</c:v>
                </c:pt>
                <c:pt idx="33">
                  <c:v>1.9250000000000069</c:v>
                </c:pt>
                <c:pt idx="34">
                  <c:v>2.4750000000000068</c:v>
                </c:pt>
                <c:pt idx="35">
                  <c:v>3.0250000000000066</c:v>
                </c:pt>
                <c:pt idx="36">
                  <c:v>3.5750000000000064</c:v>
                </c:pt>
                <c:pt idx="37">
                  <c:v>4.1250000000000062</c:v>
                </c:pt>
                <c:pt idx="38">
                  <c:v>4.675000000000006</c:v>
                </c:pt>
                <c:pt idx="39">
                  <c:v>5.2250000000000059</c:v>
                </c:pt>
                <c:pt idx="40">
                  <c:v>5.7750000000000057</c:v>
                </c:pt>
                <c:pt idx="41">
                  <c:v>6.3250000000000055</c:v>
                </c:pt>
                <c:pt idx="42">
                  <c:v>6.8750000000000053</c:v>
                </c:pt>
                <c:pt idx="43">
                  <c:v>7.4250000000000052</c:v>
                </c:pt>
                <c:pt idx="44">
                  <c:v>7.975000000000005</c:v>
                </c:pt>
                <c:pt idx="45">
                  <c:v>8.5250000000000057</c:v>
                </c:pt>
                <c:pt idx="46">
                  <c:v>9.0750000000000064</c:v>
                </c:pt>
                <c:pt idx="47">
                  <c:v>9.6250000000000071</c:v>
                </c:pt>
                <c:pt idx="48">
                  <c:v>10.175000000000008</c:v>
                </c:pt>
                <c:pt idx="49">
                  <c:v>10.725000000000009</c:v>
                </c:pt>
                <c:pt idx="50">
                  <c:v>11.275000000000009</c:v>
                </c:pt>
                <c:pt idx="51">
                  <c:v>11.82500000000001</c:v>
                </c:pt>
                <c:pt idx="52">
                  <c:v>12.375000000000011</c:v>
                </c:pt>
                <c:pt idx="53">
                  <c:v>12.925000000000011</c:v>
                </c:pt>
                <c:pt idx="54">
                  <c:v>13.475000000000012</c:v>
                </c:pt>
                <c:pt idx="55">
                  <c:v>14.025000000000013</c:v>
                </c:pt>
                <c:pt idx="56">
                  <c:v>14.575000000000014</c:v>
                </c:pt>
                <c:pt idx="57">
                  <c:v>15.125000000000014</c:v>
                </c:pt>
                <c:pt idx="58">
                  <c:v>15.675000000000015</c:v>
                </c:pt>
                <c:pt idx="59">
                  <c:v>16.225000000000016</c:v>
                </c:pt>
              </c:numCache>
            </c:numRef>
          </c:xVal>
          <c:yVal>
            <c:numRef>
              <c:f>Fig_10_Top!$D$3:$D$62</c:f>
              <c:numCache>
                <c:formatCode>General</c:formatCode>
                <c:ptCount val="60"/>
                <c:pt idx="0">
                  <c:v>3.5493803306542608E-2</c:v>
                </c:pt>
                <c:pt idx="1">
                  <c:v>8.1761413918089054E-2</c:v>
                </c:pt>
                <c:pt idx="2">
                  <c:v>0.13047933796396249</c:v>
                </c:pt>
                <c:pt idx="3">
                  <c:v>0.1480073759221151</c:v>
                </c:pt>
                <c:pt idx="4">
                  <c:v>0.15054000387154071</c:v>
                </c:pt>
                <c:pt idx="5">
                  <c:v>0.1895481261967249</c:v>
                </c:pt>
                <c:pt idx="6">
                  <c:v>0.23391256977817151</c:v>
                </c:pt>
                <c:pt idx="7">
                  <c:v>0.33857338385418911</c:v>
                </c:pt>
                <c:pt idx="8">
                  <c:v>0.4017446022638263</c:v>
                </c:pt>
                <c:pt idx="9">
                  <c:v>0.52247363576159733</c:v>
                </c:pt>
                <c:pt idx="10">
                  <c:v>0.75029439241255225</c:v>
                </c:pt>
                <c:pt idx="11">
                  <c:v>0.81342939448891727</c:v>
                </c:pt>
                <c:pt idx="12">
                  <c:v>1.1125689921830626</c:v>
                </c:pt>
                <c:pt idx="13">
                  <c:v>1.1599965008106066</c:v>
                </c:pt>
                <c:pt idx="14">
                  <c:v>1.2664490351987454</c:v>
                </c:pt>
                <c:pt idx="15">
                  <c:v>1.640906029201012</c:v>
                </c:pt>
                <c:pt idx="16">
                  <c:v>1.566030646695358</c:v>
                </c:pt>
                <c:pt idx="17">
                  <c:v>1.7565722195110072</c:v>
                </c:pt>
                <c:pt idx="18">
                  <c:v>1.7229220611389882</c:v>
                </c:pt>
                <c:pt idx="19">
                  <c:v>1.8167824254196145</c:v>
                </c:pt>
                <c:pt idx="20">
                  <c:v>1.9782411019292481</c:v>
                </c:pt>
                <c:pt idx="21">
                  <c:v>1.8256352013657038</c:v>
                </c:pt>
                <c:pt idx="22">
                  <c:v>1.8315379503462987</c:v>
                </c:pt>
                <c:pt idx="23">
                  <c:v>1.9866957548807338</c:v>
                </c:pt>
                <c:pt idx="24">
                  <c:v>1.8718043271645177</c:v>
                </c:pt>
                <c:pt idx="25">
                  <c:v>1.9115965035878364</c:v>
                </c:pt>
                <c:pt idx="26">
                  <c:v>2.0012601366225287</c:v>
                </c:pt>
                <c:pt idx="27">
                  <c:v>1.9273136478809589</c:v>
                </c:pt>
                <c:pt idx="28">
                  <c:v>2.1277284450919569</c:v>
                </c:pt>
                <c:pt idx="29">
                  <c:v>2.0318306489765909</c:v>
                </c:pt>
                <c:pt idx="30">
                  <c:v>2.0318306489765909</c:v>
                </c:pt>
                <c:pt idx="31">
                  <c:v>2.1277284450919569</c:v>
                </c:pt>
                <c:pt idx="32">
                  <c:v>1.9273136478809589</c:v>
                </c:pt>
                <c:pt idx="33">
                  <c:v>2.0012601366225287</c:v>
                </c:pt>
                <c:pt idx="34">
                  <c:v>1.9115965035878364</c:v>
                </c:pt>
                <c:pt idx="35">
                  <c:v>1.8718043271645177</c:v>
                </c:pt>
                <c:pt idx="36">
                  <c:v>1.9866957548807338</c:v>
                </c:pt>
                <c:pt idx="37">
                  <c:v>1.8315379503462987</c:v>
                </c:pt>
                <c:pt idx="38">
                  <c:v>1.8256352013657038</c:v>
                </c:pt>
                <c:pt idx="39">
                  <c:v>1.9782411019292481</c:v>
                </c:pt>
                <c:pt idx="40">
                  <c:v>1.8167824254196145</c:v>
                </c:pt>
                <c:pt idx="41">
                  <c:v>1.7229220611389882</c:v>
                </c:pt>
                <c:pt idx="42">
                  <c:v>1.7565722195110072</c:v>
                </c:pt>
                <c:pt idx="43">
                  <c:v>1.566030646695358</c:v>
                </c:pt>
                <c:pt idx="44">
                  <c:v>1.640906029201012</c:v>
                </c:pt>
                <c:pt idx="45">
                  <c:v>1.2664490351987454</c:v>
                </c:pt>
                <c:pt idx="46">
                  <c:v>1.1599965008106066</c:v>
                </c:pt>
                <c:pt idx="47">
                  <c:v>1.1125689921830626</c:v>
                </c:pt>
                <c:pt idx="48">
                  <c:v>0.81342939448891727</c:v>
                </c:pt>
                <c:pt idx="49">
                  <c:v>0.75029439241255225</c:v>
                </c:pt>
                <c:pt idx="50">
                  <c:v>0.52247363576159733</c:v>
                </c:pt>
                <c:pt idx="51">
                  <c:v>0.4017446022638263</c:v>
                </c:pt>
                <c:pt idx="52">
                  <c:v>0.33857338385418911</c:v>
                </c:pt>
                <c:pt idx="53">
                  <c:v>0.23391256977817151</c:v>
                </c:pt>
                <c:pt idx="54">
                  <c:v>0.1895481261967249</c:v>
                </c:pt>
                <c:pt idx="55">
                  <c:v>0.15054000387154071</c:v>
                </c:pt>
                <c:pt idx="56">
                  <c:v>0.1480073759221151</c:v>
                </c:pt>
                <c:pt idx="57">
                  <c:v>0.13047933796396249</c:v>
                </c:pt>
                <c:pt idx="58">
                  <c:v>8.1761413918089054E-2</c:v>
                </c:pt>
                <c:pt idx="59">
                  <c:v>3.5493803306542608E-2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25-4CCD-88EC-F1CBC0D0C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460928"/>
        <c:axId val="1682455936"/>
      </c:scatterChart>
      <c:valAx>
        <c:axId val="1682460928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Roll axial position y-axis (cm)</a:t>
                </a:r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2455936"/>
        <c:crosses val="autoZero"/>
        <c:crossBetween val="midCat"/>
        <c:majorUnit val="6"/>
        <c:minorUnit val="3"/>
      </c:valAx>
      <c:valAx>
        <c:axId val="1682455936"/>
        <c:scaling>
          <c:orientation val="minMax"/>
          <c:max val="3.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Power (kW)</a:t>
                </a:r>
              </a:p>
            </c:rich>
          </c:tx>
          <c:overlay val="0"/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2460928"/>
        <c:crossesAt val="-18"/>
        <c:crossBetween val="midCat"/>
        <c:minorUnit val="0.2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72310377446474"/>
          <c:y val="5.560278973065369E-2"/>
          <c:w val="0.71912013536379016"/>
          <c:h val="0.2305268166542521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0724938745073"/>
          <c:y val="5.0925807369469341E-2"/>
          <c:w val="0.8088268349845531"/>
          <c:h val="0.743503207932341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Fig_10_Bottom!$H$1:$H$2</c:f>
              <c:strCache>
                <c:ptCount val="2"/>
                <c:pt idx="0">
                  <c:v>2.5 N/mm² - 0.35 m/s</c:v>
                </c:pt>
                <c:pt idx="1">
                  <c:v>(MTC model)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Fig_10_Bottom!$F$3:$F$64</c:f>
              <c:numCache>
                <c:formatCode>0.00</c:formatCode>
                <c:ptCount val="62"/>
                <c:pt idx="0">
                  <c:v>-16.266666666666652</c:v>
                </c:pt>
                <c:pt idx="1">
                  <c:v>-15.733333333333322</c:v>
                </c:pt>
                <c:pt idx="2">
                  <c:v>-15.199999999999985</c:v>
                </c:pt>
                <c:pt idx="3">
                  <c:v>-14.666666666666655</c:v>
                </c:pt>
                <c:pt idx="4">
                  <c:v>-14.13333333333332</c:v>
                </c:pt>
                <c:pt idx="5">
                  <c:v>-13.599999999999991</c:v>
                </c:pt>
                <c:pt idx="6">
                  <c:v>-13.066666666666654</c:v>
                </c:pt>
                <c:pt idx="7">
                  <c:v>-12.533333333333321</c:v>
                </c:pt>
                <c:pt idx="8">
                  <c:v>-11.999999999999989</c:v>
                </c:pt>
                <c:pt idx="9">
                  <c:v>-11.466666666666656</c:v>
                </c:pt>
                <c:pt idx="10">
                  <c:v>-10.933333333333323</c:v>
                </c:pt>
                <c:pt idx="11">
                  <c:v>-10.39999999999999</c:v>
                </c:pt>
                <c:pt idx="12">
                  <c:v>-9.8666666666666565</c:v>
                </c:pt>
                <c:pt idx="13">
                  <c:v>-9.3333333333333233</c:v>
                </c:pt>
                <c:pt idx="14">
                  <c:v>-8.7999999999999918</c:v>
                </c:pt>
                <c:pt idx="15">
                  <c:v>-8.2666666666666586</c:v>
                </c:pt>
                <c:pt idx="16">
                  <c:v>-7.7333333333333254</c:v>
                </c:pt>
                <c:pt idx="17">
                  <c:v>-7.1999999999999922</c:v>
                </c:pt>
                <c:pt idx="18">
                  <c:v>-6.6666666666666599</c:v>
                </c:pt>
                <c:pt idx="19">
                  <c:v>-6.1333333333333266</c:v>
                </c:pt>
                <c:pt idx="20">
                  <c:v>-5.5999999999999943</c:v>
                </c:pt>
                <c:pt idx="21">
                  <c:v>-5.0666666666666593</c:v>
                </c:pt>
                <c:pt idx="22">
                  <c:v>-4.533333333333327</c:v>
                </c:pt>
                <c:pt idx="23">
                  <c:v>-3.9999999999999925</c:v>
                </c:pt>
                <c:pt idx="24">
                  <c:v>-3.4666666666666597</c:v>
                </c:pt>
                <c:pt idx="25">
                  <c:v>-2.9333333333333256</c:v>
                </c:pt>
                <c:pt idx="26">
                  <c:v>-2.3999999999999924</c:v>
                </c:pt>
                <c:pt idx="27">
                  <c:v>-1.8666666666666589</c:v>
                </c:pt>
                <c:pt idx="28">
                  <c:v>-1.3333333333333257</c:v>
                </c:pt>
                <c:pt idx="29">
                  <c:v>-0.79999999999999261</c:v>
                </c:pt>
                <c:pt idx="30">
                  <c:v>-0.26666666666665922</c:v>
                </c:pt>
                <c:pt idx="31">
                  <c:v>0.2666666666666741</c:v>
                </c:pt>
                <c:pt idx="32">
                  <c:v>0.80000000000000748</c:v>
                </c:pt>
                <c:pt idx="33">
                  <c:v>1.3333333333333408</c:v>
                </c:pt>
                <c:pt idx="34">
                  <c:v>1.866666666666674</c:v>
                </c:pt>
                <c:pt idx="35">
                  <c:v>2.400000000000007</c:v>
                </c:pt>
                <c:pt idx="36">
                  <c:v>2.9333333333333407</c:v>
                </c:pt>
                <c:pt idx="37">
                  <c:v>3.4666666666666734</c:v>
                </c:pt>
                <c:pt idx="38">
                  <c:v>4.000000000000008</c:v>
                </c:pt>
                <c:pt idx="39">
                  <c:v>4.5333333333333403</c:v>
                </c:pt>
                <c:pt idx="40">
                  <c:v>5.0666666666666753</c:v>
                </c:pt>
                <c:pt idx="41">
                  <c:v>5.6000000000000076</c:v>
                </c:pt>
                <c:pt idx="42">
                  <c:v>6.1333333333333417</c:v>
                </c:pt>
                <c:pt idx="43">
                  <c:v>6.666666666666675</c:v>
                </c:pt>
                <c:pt idx="44">
                  <c:v>7.2000000000000082</c:v>
                </c:pt>
                <c:pt idx="45">
                  <c:v>7.7333333333333405</c:v>
                </c:pt>
                <c:pt idx="46">
                  <c:v>8.2666666666666728</c:v>
                </c:pt>
                <c:pt idx="47">
                  <c:v>8.800000000000006</c:v>
                </c:pt>
                <c:pt idx="48">
                  <c:v>9.3333333333333393</c:v>
                </c:pt>
                <c:pt idx="49">
                  <c:v>9.8666666666666725</c:v>
                </c:pt>
                <c:pt idx="50">
                  <c:v>10.400000000000006</c:v>
                </c:pt>
                <c:pt idx="51">
                  <c:v>10.933333333333337</c:v>
                </c:pt>
                <c:pt idx="52">
                  <c:v>11.46666666666667</c:v>
                </c:pt>
                <c:pt idx="53">
                  <c:v>12.000000000000004</c:v>
                </c:pt>
                <c:pt idx="54">
                  <c:v>12.533333333333335</c:v>
                </c:pt>
                <c:pt idx="55">
                  <c:v>13.06666666666667</c:v>
                </c:pt>
                <c:pt idx="56">
                  <c:v>13.600000000000001</c:v>
                </c:pt>
                <c:pt idx="57">
                  <c:v>14.133333333333336</c:v>
                </c:pt>
                <c:pt idx="58">
                  <c:v>14.666666666666666</c:v>
                </c:pt>
                <c:pt idx="59">
                  <c:v>15.200000000000003</c:v>
                </c:pt>
                <c:pt idx="60" formatCode="General">
                  <c:v>15.733333333333333</c:v>
                </c:pt>
                <c:pt idx="61" formatCode="General">
                  <c:v>16.266666666666652</c:v>
                </c:pt>
              </c:numCache>
            </c:numRef>
          </c:xVal>
          <c:yVal>
            <c:numRef>
              <c:f>Fig_10_Bottom!$H$3:$H$64</c:f>
              <c:numCache>
                <c:formatCode>0.000</c:formatCode>
                <c:ptCount val="62"/>
                <c:pt idx="0">
                  <c:v>2.219899958513015</c:v>
                </c:pt>
                <c:pt idx="1">
                  <c:v>0.24809339520000001</c:v>
                </c:pt>
                <c:pt idx="2">
                  <c:v>0.24809339520000001</c:v>
                </c:pt>
                <c:pt idx="3">
                  <c:v>0.24809339520000001</c:v>
                </c:pt>
                <c:pt idx="4">
                  <c:v>0.24809339520000001</c:v>
                </c:pt>
                <c:pt idx="5">
                  <c:v>0.24809339520000001</c:v>
                </c:pt>
                <c:pt idx="6">
                  <c:v>0.24809339520000001</c:v>
                </c:pt>
                <c:pt idx="7">
                  <c:v>0.24809339520000001</c:v>
                </c:pt>
                <c:pt idx="8">
                  <c:v>0.24809339520000001</c:v>
                </c:pt>
                <c:pt idx="9">
                  <c:v>0.24809339520000001</c:v>
                </c:pt>
                <c:pt idx="10">
                  <c:v>0.24809339520000001</c:v>
                </c:pt>
                <c:pt idx="11">
                  <c:v>0.24809339520000001</c:v>
                </c:pt>
                <c:pt idx="12">
                  <c:v>0.24809339520000001</c:v>
                </c:pt>
                <c:pt idx="13">
                  <c:v>0.24809339520000001</c:v>
                </c:pt>
                <c:pt idx="14">
                  <c:v>0.24809339520000001</c:v>
                </c:pt>
                <c:pt idx="15">
                  <c:v>0.24809339520000001</c:v>
                </c:pt>
                <c:pt idx="16">
                  <c:v>0.24809339520000001</c:v>
                </c:pt>
                <c:pt idx="17">
                  <c:v>0.24809339520000001</c:v>
                </c:pt>
                <c:pt idx="18">
                  <c:v>0.24809339520000001</c:v>
                </c:pt>
                <c:pt idx="19">
                  <c:v>0.24809339520000001</c:v>
                </c:pt>
                <c:pt idx="20">
                  <c:v>0.24809339520000001</c:v>
                </c:pt>
                <c:pt idx="21">
                  <c:v>0.24809339520000001</c:v>
                </c:pt>
                <c:pt idx="22">
                  <c:v>0.24809339520000001</c:v>
                </c:pt>
                <c:pt idx="23">
                  <c:v>0.24809339520000001</c:v>
                </c:pt>
                <c:pt idx="24">
                  <c:v>0.24809339520000001</c:v>
                </c:pt>
                <c:pt idx="25">
                  <c:v>0.24809339520000001</c:v>
                </c:pt>
                <c:pt idx="26">
                  <c:v>0.24809339520000001</c:v>
                </c:pt>
                <c:pt idx="27">
                  <c:v>0.24809339520000001</c:v>
                </c:pt>
                <c:pt idx="28">
                  <c:v>0.24809339520000001</c:v>
                </c:pt>
                <c:pt idx="29">
                  <c:v>0.24809339520000001</c:v>
                </c:pt>
                <c:pt idx="30">
                  <c:v>0.24809339520000001</c:v>
                </c:pt>
                <c:pt idx="31">
                  <c:v>0.24809339520000001</c:v>
                </c:pt>
                <c:pt idx="32">
                  <c:v>0.24809339520000001</c:v>
                </c:pt>
                <c:pt idx="33">
                  <c:v>0.24809339520000001</c:v>
                </c:pt>
                <c:pt idx="34">
                  <c:v>0.24809339520000001</c:v>
                </c:pt>
                <c:pt idx="35">
                  <c:v>0.24809339520000001</c:v>
                </c:pt>
                <c:pt idx="36">
                  <c:v>0.24809339520000001</c:v>
                </c:pt>
                <c:pt idx="37">
                  <c:v>0.24809339520000001</c:v>
                </c:pt>
                <c:pt idx="38">
                  <c:v>0.24809339520000001</c:v>
                </c:pt>
                <c:pt idx="39">
                  <c:v>0.24809339520000001</c:v>
                </c:pt>
                <c:pt idx="40">
                  <c:v>0.24809339520000001</c:v>
                </c:pt>
                <c:pt idx="41">
                  <c:v>0.24809339520000001</c:v>
                </c:pt>
                <c:pt idx="42">
                  <c:v>0.24809339520000001</c:v>
                </c:pt>
                <c:pt idx="43">
                  <c:v>0.24809339520000001</c:v>
                </c:pt>
                <c:pt idx="44">
                  <c:v>0.24809339520000001</c:v>
                </c:pt>
                <c:pt idx="45">
                  <c:v>0.24809339520000001</c:v>
                </c:pt>
                <c:pt idx="46">
                  <c:v>0.24809339520000001</c:v>
                </c:pt>
                <c:pt idx="47">
                  <c:v>0.24809339520000001</c:v>
                </c:pt>
                <c:pt idx="48">
                  <c:v>0.24809339520000001</c:v>
                </c:pt>
                <c:pt idx="49">
                  <c:v>0.24809339520000001</c:v>
                </c:pt>
                <c:pt idx="50">
                  <c:v>0.24809339520000001</c:v>
                </c:pt>
                <c:pt idx="51">
                  <c:v>0.24809339520000001</c:v>
                </c:pt>
                <c:pt idx="52">
                  <c:v>0.24809339520000001</c:v>
                </c:pt>
                <c:pt idx="53">
                  <c:v>0.24809339520000001</c:v>
                </c:pt>
                <c:pt idx="54">
                  <c:v>0.24809339520000001</c:v>
                </c:pt>
                <c:pt idx="55">
                  <c:v>0.24809339520000001</c:v>
                </c:pt>
                <c:pt idx="56">
                  <c:v>0.24809339520000001</c:v>
                </c:pt>
                <c:pt idx="57">
                  <c:v>0.24809339520000001</c:v>
                </c:pt>
                <c:pt idx="58">
                  <c:v>0.24809339520000001</c:v>
                </c:pt>
                <c:pt idx="59">
                  <c:v>0.24809339520000001</c:v>
                </c:pt>
                <c:pt idx="60">
                  <c:v>0.24809339520000001</c:v>
                </c:pt>
                <c:pt idx="61">
                  <c:v>2.219899958513015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E7-4BD9-BC0A-E74291CA23C0}"/>
            </c:ext>
          </c:extLst>
        </c:ser>
        <c:ser>
          <c:idx val="0"/>
          <c:order val="1"/>
          <c:tx>
            <c:strRef>
              <c:f>Fig_10_Bottom!$G$1:$G$2</c:f>
              <c:strCache>
                <c:ptCount val="2"/>
                <c:pt idx="0">
                  <c:v>3.5 N/mm² - 0.50 m/s</c:v>
                </c:pt>
                <c:pt idx="1">
                  <c:v>(MTC model)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Fig_10_Bottom!$F$3:$F$64</c:f>
              <c:numCache>
                <c:formatCode>0.00</c:formatCode>
                <c:ptCount val="62"/>
                <c:pt idx="0">
                  <c:v>-16.266666666666652</c:v>
                </c:pt>
                <c:pt idx="1">
                  <c:v>-15.733333333333322</c:v>
                </c:pt>
                <c:pt idx="2">
                  <c:v>-15.199999999999985</c:v>
                </c:pt>
                <c:pt idx="3">
                  <c:v>-14.666666666666655</c:v>
                </c:pt>
                <c:pt idx="4">
                  <c:v>-14.13333333333332</c:v>
                </c:pt>
                <c:pt idx="5">
                  <c:v>-13.599999999999991</c:v>
                </c:pt>
                <c:pt idx="6">
                  <c:v>-13.066666666666654</c:v>
                </c:pt>
                <c:pt idx="7">
                  <c:v>-12.533333333333321</c:v>
                </c:pt>
                <c:pt idx="8">
                  <c:v>-11.999999999999989</c:v>
                </c:pt>
                <c:pt idx="9">
                  <c:v>-11.466666666666656</c:v>
                </c:pt>
                <c:pt idx="10">
                  <c:v>-10.933333333333323</c:v>
                </c:pt>
                <c:pt idx="11">
                  <c:v>-10.39999999999999</c:v>
                </c:pt>
                <c:pt idx="12">
                  <c:v>-9.8666666666666565</c:v>
                </c:pt>
                <c:pt idx="13">
                  <c:v>-9.3333333333333233</c:v>
                </c:pt>
                <c:pt idx="14">
                  <c:v>-8.7999999999999918</c:v>
                </c:pt>
                <c:pt idx="15">
                  <c:v>-8.2666666666666586</c:v>
                </c:pt>
                <c:pt idx="16">
                  <c:v>-7.7333333333333254</c:v>
                </c:pt>
                <c:pt idx="17">
                  <c:v>-7.1999999999999922</c:v>
                </c:pt>
                <c:pt idx="18">
                  <c:v>-6.6666666666666599</c:v>
                </c:pt>
                <c:pt idx="19">
                  <c:v>-6.1333333333333266</c:v>
                </c:pt>
                <c:pt idx="20">
                  <c:v>-5.5999999999999943</c:v>
                </c:pt>
                <c:pt idx="21">
                  <c:v>-5.0666666666666593</c:v>
                </c:pt>
                <c:pt idx="22">
                  <c:v>-4.533333333333327</c:v>
                </c:pt>
                <c:pt idx="23">
                  <c:v>-3.9999999999999925</c:v>
                </c:pt>
                <c:pt idx="24">
                  <c:v>-3.4666666666666597</c:v>
                </c:pt>
                <c:pt idx="25">
                  <c:v>-2.9333333333333256</c:v>
                </c:pt>
                <c:pt idx="26">
                  <c:v>-2.3999999999999924</c:v>
                </c:pt>
                <c:pt idx="27">
                  <c:v>-1.8666666666666589</c:v>
                </c:pt>
                <c:pt idx="28">
                  <c:v>-1.3333333333333257</c:v>
                </c:pt>
                <c:pt idx="29">
                  <c:v>-0.79999999999999261</c:v>
                </c:pt>
                <c:pt idx="30">
                  <c:v>-0.26666666666665922</c:v>
                </c:pt>
                <c:pt idx="31">
                  <c:v>0.2666666666666741</c:v>
                </c:pt>
                <c:pt idx="32">
                  <c:v>0.80000000000000748</c:v>
                </c:pt>
                <c:pt idx="33">
                  <c:v>1.3333333333333408</c:v>
                </c:pt>
                <c:pt idx="34">
                  <c:v>1.866666666666674</c:v>
                </c:pt>
                <c:pt idx="35">
                  <c:v>2.400000000000007</c:v>
                </c:pt>
                <c:pt idx="36">
                  <c:v>2.9333333333333407</c:v>
                </c:pt>
                <c:pt idx="37">
                  <c:v>3.4666666666666734</c:v>
                </c:pt>
                <c:pt idx="38">
                  <c:v>4.000000000000008</c:v>
                </c:pt>
                <c:pt idx="39">
                  <c:v>4.5333333333333403</c:v>
                </c:pt>
                <c:pt idx="40">
                  <c:v>5.0666666666666753</c:v>
                </c:pt>
                <c:pt idx="41">
                  <c:v>5.6000000000000076</c:v>
                </c:pt>
                <c:pt idx="42">
                  <c:v>6.1333333333333417</c:v>
                </c:pt>
                <c:pt idx="43">
                  <c:v>6.666666666666675</c:v>
                </c:pt>
                <c:pt idx="44">
                  <c:v>7.2000000000000082</c:v>
                </c:pt>
                <c:pt idx="45">
                  <c:v>7.7333333333333405</c:v>
                </c:pt>
                <c:pt idx="46">
                  <c:v>8.2666666666666728</c:v>
                </c:pt>
                <c:pt idx="47">
                  <c:v>8.800000000000006</c:v>
                </c:pt>
                <c:pt idx="48">
                  <c:v>9.3333333333333393</c:v>
                </c:pt>
                <c:pt idx="49">
                  <c:v>9.8666666666666725</c:v>
                </c:pt>
                <c:pt idx="50">
                  <c:v>10.400000000000006</c:v>
                </c:pt>
                <c:pt idx="51">
                  <c:v>10.933333333333337</c:v>
                </c:pt>
                <c:pt idx="52">
                  <c:v>11.46666666666667</c:v>
                </c:pt>
                <c:pt idx="53">
                  <c:v>12.000000000000004</c:v>
                </c:pt>
                <c:pt idx="54">
                  <c:v>12.533333333333335</c:v>
                </c:pt>
                <c:pt idx="55">
                  <c:v>13.06666666666667</c:v>
                </c:pt>
                <c:pt idx="56">
                  <c:v>13.600000000000001</c:v>
                </c:pt>
                <c:pt idx="57">
                  <c:v>14.133333333333336</c:v>
                </c:pt>
                <c:pt idx="58">
                  <c:v>14.666666666666666</c:v>
                </c:pt>
                <c:pt idx="59">
                  <c:v>15.200000000000003</c:v>
                </c:pt>
                <c:pt idx="60" formatCode="General">
                  <c:v>15.733333333333333</c:v>
                </c:pt>
                <c:pt idx="61" formatCode="General">
                  <c:v>16.266666666666652</c:v>
                </c:pt>
              </c:numCache>
            </c:numRef>
          </c:xVal>
          <c:yVal>
            <c:numRef>
              <c:f>Fig_10_Bottom!$G$3:$G$64</c:f>
              <c:numCache>
                <c:formatCode>General</c:formatCode>
                <c:ptCount val="62"/>
                <c:pt idx="0">
                  <c:v>3.1737122102589299</c:v>
                </c:pt>
                <c:pt idx="1">
                  <c:v>0.328251456</c:v>
                </c:pt>
                <c:pt idx="2">
                  <c:v>0.328251456</c:v>
                </c:pt>
                <c:pt idx="3">
                  <c:v>0.328251456</c:v>
                </c:pt>
                <c:pt idx="4">
                  <c:v>0.328251456</c:v>
                </c:pt>
                <c:pt idx="5">
                  <c:v>0.328251456</c:v>
                </c:pt>
                <c:pt idx="6">
                  <c:v>0.328251456</c:v>
                </c:pt>
                <c:pt idx="7">
                  <c:v>0.328251456</c:v>
                </c:pt>
                <c:pt idx="8">
                  <c:v>0.328251456</c:v>
                </c:pt>
                <c:pt idx="9">
                  <c:v>0.328251456</c:v>
                </c:pt>
                <c:pt idx="10">
                  <c:v>0.328251456</c:v>
                </c:pt>
                <c:pt idx="11">
                  <c:v>0.328251456</c:v>
                </c:pt>
                <c:pt idx="12">
                  <c:v>0.328251456</c:v>
                </c:pt>
                <c:pt idx="13">
                  <c:v>0.328251456</c:v>
                </c:pt>
                <c:pt idx="14">
                  <c:v>0.328251456</c:v>
                </c:pt>
                <c:pt idx="15">
                  <c:v>0.328251456</c:v>
                </c:pt>
                <c:pt idx="16">
                  <c:v>0.328251456</c:v>
                </c:pt>
                <c:pt idx="17">
                  <c:v>0.328251456</c:v>
                </c:pt>
                <c:pt idx="18">
                  <c:v>0.328251456</c:v>
                </c:pt>
                <c:pt idx="19">
                  <c:v>0.328251456</c:v>
                </c:pt>
                <c:pt idx="20">
                  <c:v>0.328251456</c:v>
                </c:pt>
                <c:pt idx="21">
                  <c:v>0.328251456</c:v>
                </c:pt>
                <c:pt idx="22">
                  <c:v>0.328251456</c:v>
                </c:pt>
                <c:pt idx="23">
                  <c:v>0.328251456</c:v>
                </c:pt>
                <c:pt idx="24">
                  <c:v>0.328251456</c:v>
                </c:pt>
                <c:pt idx="25">
                  <c:v>0.328251456</c:v>
                </c:pt>
                <c:pt idx="26">
                  <c:v>0.328251456</c:v>
                </c:pt>
                <c:pt idx="27">
                  <c:v>0.328251456</c:v>
                </c:pt>
                <c:pt idx="28">
                  <c:v>0.328251456</c:v>
                </c:pt>
                <c:pt idx="29">
                  <c:v>0.328251456</c:v>
                </c:pt>
                <c:pt idx="30">
                  <c:v>0.328251456</c:v>
                </c:pt>
                <c:pt idx="31">
                  <c:v>0.328251456</c:v>
                </c:pt>
                <c:pt idx="32">
                  <c:v>0.328251456</c:v>
                </c:pt>
                <c:pt idx="33">
                  <c:v>0.328251456</c:v>
                </c:pt>
                <c:pt idx="34">
                  <c:v>0.328251456</c:v>
                </c:pt>
                <c:pt idx="35">
                  <c:v>0.328251456</c:v>
                </c:pt>
                <c:pt idx="36">
                  <c:v>0.328251456</c:v>
                </c:pt>
                <c:pt idx="37">
                  <c:v>0.328251456</c:v>
                </c:pt>
                <c:pt idx="38">
                  <c:v>0.328251456</c:v>
                </c:pt>
                <c:pt idx="39">
                  <c:v>0.328251456</c:v>
                </c:pt>
                <c:pt idx="40">
                  <c:v>0.328251456</c:v>
                </c:pt>
                <c:pt idx="41">
                  <c:v>0.328251456</c:v>
                </c:pt>
                <c:pt idx="42">
                  <c:v>0.328251456</c:v>
                </c:pt>
                <c:pt idx="43">
                  <c:v>0.328251456</c:v>
                </c:pt>
                <c:pt idx="44">
                  <c:v>0.328251456</c:v>
                </c:pt>
                <c:pt idx="45">
                  <c:v>0.328251456</c:v>
                </c:pt>
                <c:pt idx="46">
                  <c:v>0.328251456</c:v>
                </c:pt>
                <c:pt idx="47">
                  <c:v>0.328251456</c:v>
                </c:pt>
                <c:pt idx="48">
                  <c:v>0.328251456</c:v>
                </c:pt>
                <c:pt idx="49">
                  <c:v>0.328251456</c:v>
                </c:pt>
                <c:pt idx="50">
                  <c:v>0.328251456</c:v>
                </c:pt>
                <c:pt idx="51">
                  <c:v>0.328251456</c:v>
                </c:pt>
                <c:pt idx="52">
                  <c:v>0.328251456</c:v>
                </c:pt>
                <c:pt idx="53">
                  <c:v>0.328251456</c:v>
                </c:pt>
                <c:pt idx="54">
                  <c:v>0.328251456</c:v>
                </c:pt>
                <c:pt idx="55">
                  <c:v>0.328251456</c:v>
                </c:pt>
                <c:pt idx="56">
                  <c:v>0.328251456</c:v>
                </c:pt>
                <c:pt idx="57">
                  <c:v>0.328251456</c:v>
                </c:pt>
                <c:pt idx="58">
                  <c:v>0.328251456</c:v>
                </c:pt>
                <c:pt idx="59">
                  <c:v>0.328251456</c:v>
                </c:pt>
                <c:pt idx="60">
                  <c:v>0.328251456</c:v>
                </c:pt>
                <c:pt idx="61">
                  <c:v>3.1737122102589299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E7-4BD9-BC0A-E74291CA23C0}"/>
            </c:ext>
          </c:extLst>
        </c:ser>
        <c:ser>
          <c:idx val="2"/>
          <c:order val="2"/>
          <c:tx>
            <c:strRef>
              <c:f>Fig_10_Bottom!$E$1:$E$2</c:f>
              <c:strCache>
                <c:ptCount val="2"/>
                <c:pt idx="0">
                  <c:v>2.5 N/mm² - 0.35 m/s</c:v>
                </c:pt>
                <c:pt idx="1">
                  <c:v>(Hybrid model)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Fig_10_Bottom!$C$3:$C$62</c:f>
              <c:numCache>
                <c:formatCode>General</c:formatCode>
                <c:ptCount val="60"/>
                <c:pt idx="0">
                  <c:v>-16.225000000000001</c:v>
                </c:pt>
                <c:pt idx="1">
                  <c:v>-15.675000000000001</c:v>
                </c:pt>
                <c:pt idx="2">
                  <c:v>-15.125</c:v>
                </c:pt>
                <c:pt idx="3">
                  <c:v>-14.574999999999999</c:v>
                </c:pt>
                <c:pt idx="4">
                  <c:v>-14.024999999999999</c:v>
                </c:pt>
                <c:pt idx="5">
                  <c:v>-13.474999999999998</c:v>
                </c:pt>
                <c:pt idx="6">
                  <c:v>-12.924999999999997</c:v>
                </c:pt>
                <c:pt idx="7">
                  <c:v>-12.374999999999996</c:v>
                </c:pt>
                <c:pt idx="8">
                  <c:v>-11.824999999999996</c:v>
                </c:pt>
                <c:pt idx="9">
                  <c:v>-11.274999999999995</c:v>
                </c:pt>
                <c:pt idx="10">
                  <c:v>-10.724999999999994</c:v>
                </c:pt>
                <c:pt idx="11">
                  <c:v>-10.174999999999994</c:v>
                </c:pt>
                <c:pt idx="12">
                  <c:v>-9.6249999999999929</c:v>
                </c:pt>
                <c:pt idx="13">
                  <c:v>-9.0749999999999922</c:v>
                </c:pt>
                <c:pt idx="14">
                  <c:v>-8.5249999999999915</c:v>
                </c:pt>
                <c:pt idx="15">
                  <c:v>-7.9749999999999917</c:v>
                </c:pt>
                <c:pt idx="16">
                  <c:v>-7.4249999999999918</c:v>
                </c:pt>
                <c:pt idx="17">
                  <c:v>-6.874999999999992</c:v>
                </c:pt>
                <c:pt idx="18">
                  <c:v>-6.3249999999999922</c:v>
                </c:pt>
                <c:pt idx="19">
                  <c:v>-5.7749999999999924</c:v>
                </c:pt>
                <c:pt idx="20">
                  <c:v>-5.2249999999999925</c:v>
                </c:pt>
                <c:pt idx="21">
                  <c:v>-4.6749999999999927</c:v>
                </c:pt>
                <c:pt idx="22">
                  <c:v>-4.1249999999999929</c:v>
                </c:pt>
                <c:pt idx="23">
                  <c:v>-3.5749999999999931</c:v>
                </c:pt>
                <c:pt idx="24">
                  <c:v>-3.0249999999999932</c:v>
                </c:pt>
                <c:pt idx="25">
                  <c:v>-2.4749999999999934</c:v>
                </c:pt>
                <c:pt idx="26">
                  <c:v>-1.9249999999999934</c:v>
                </c:pt>
                <c:pt idx="27">
                  <c:v>-1.3749999999999933</c:v>
                </c:pt>
                <c:pt idx="28">
                  <c:v>-0.82499999999999329</c:v>
                </c:pt>
                <c:pt idx="29">
                  <c:v>-0.27499999999999325</c:v>
                </c:pt>
                <c:pt idx="30">
                  <c:v>0.27500000000000679</c:v>
                </c:pt>
                <c:pt idx="31">
                  <c:v>0.82500000000000684</c:v>
                </c:pt>
                <c:pt idx="32">
                  <c:v>1.3750000000000069</c:v>
                </c:pt>
                <c:pt idx="33">
                  <c:v>1.9250000000000069</c:v>
                </c:pt>
                <c:pt idx="34">
                  <c:v>2.4750000000000068</c:v>
                </c:pt>
                <c:pt idx="35">
                  <c:v>3.0250000000000066</c:v>
                </c:pt>
                <c:pt idx="36">
                  <c:v>3.5750000000000064</c:v>
                </c:pt>
                <c:pt idx="37">
                  <c:v>4.1250000000000062</c:v>
                </c:pt>
                <c:pt idx="38">
                  <c:v>4.675000000000006</c:v>
                </c:pt>
                <c:pt idx="39">
                  <c:v>5.2250000000000059</c:v>
                </c:pt>
                <c:pt idx="40">
                  <c:v>5.7750000000000057</c:v>
                </c:pt>
                <c:pt idx="41">
                  <c:v>6.3250000000000055</c:v>
                </c:pt>
                <c:pt idx="42">
                  <c:v>6.8750000000000053</c:v>
                </c:pt>
                <c:pt idx="43">
                  <c:v>7.4250000000000052</c:v>
                </c:pt>
                <c:pt idx="44">
                  <c:v>7.975000000000005</c:v>
                </c:pt>
                <c:pt idx="45">
                  <c:v>8.5250000000000057</c:v>
                </c:pt>
                <c:pt idx="46">
                  <c:v>9.0750000000000064</c:v>
                </c:pt>
                <c:pt idx="47">
                  <c:v>9.6250000000000071</c:v>
                </c:pt>
                <c:pt idx="48">
                  <c:v>10.175000000000008</c:v>
                </c:pt>
                <c:pt idx="49">
                  <c:v>10.725000000000009</c:v>
                </c:pt>
                <c:pt idx="50">
                  <c:v>11.275000000000009</c:v>
                </c:pt>
                <c:pt idx="51">
                  <c:v>11.82500000000001</c:v>
                </c:pt>
                <c:pt idx="52">
                  <c:v>12.375000000000011</c:v>
                </c:pt>
                <c:pt idx="53">
                  <c:v>12.925000000000011</c:v>
                </c:pt>
                <c:pt idx="54">
                  <c:v>13.475000000000012</c:v>
                </c:pt>
                <c:pt idx="55">
                  <c:v>14.025000000000013</c:v>
                </c:pt>
                <c:pt idx="56">
                  <c:v>14.575000000000014</c:v>
                </c:pt>
                <c:pt idx="57">
                  <c:v>15.125000000000014</c:v>
                </c:pt>
                <c:pt idx="58">
                  <c:v>15.675000000000015</c:v>
                </c:pt>
                <c:pt idx="59">
                  <c:v>16.225000000000016</c:v>
                </c:pt>
              </c:numCache>
            </c:numRef>
          </c:xVal>
          <c:yVal>
            <c:numRef>
              <c:f>Fig_10_Bottom!$E$3:$E$62</c:f>
              <c:numCache>
                <c:formatCode>General</c:formatCode>
                <c:ptCount val="60"/>
                <c:pt idx="0">
                  <c:v>4.7480174012499737E-2</c:v>
                </c:pt>
                <c:pt idx="1">
                  <c:v>0.15939772704196337</c:v>
                </c:pt>
                <c:pt idx="2">
                  <c:v>0.14244052203749918</c:v>
                </c:pt>
                <c:pt idx="3">
                  <c:v>0.15939772704196337</c:v>
                </c:pt>
                <c:pt idx="4">
                  <c:v>0.19331213705089176</c:v>
                </c:pt>
                <c:pt idx="5">
                  <c:v>0.21366078305624878</c:v>
                </c:pt>
                <c:pt idx="6">
                  <c:v>0.26453239806964135</c:v>
                </c:pt>
                <c:pt idx="7">
                  <c:v>0.31201257208214112</c:v>
                </c:pt>
                <c:pt idx="8">
                  <c:v>0.31879545408392673</c:v>
                </c:pt>
                <c:pt idx="9">
                  <c:v>0.35270986409285515</c:v>
                </c:pt>
                <c:pt idx="10">
                  <c:v>0.35270986409285515</c:v>
                </c:pt>
                <c:pt idx="11">
                  <c:v>0.34931842309196226</c:v>
                </c:pt>
                <c:pt idx="12">
                  <c:v>0.39340715610356913</c:v>
                </c:pt>
                <c:pt idx="13">
                  <c:v>0.37305851009821223</c:v>
                </c:pt>
                <c:pt idx="14">
                  <c:v>0.38662427410178352</c:v>
                </c:pt>
                <c:pt idx="15">
                  <c:v>0.3662756280964265</c:v>
                </c:pt>
                <c:pt idx="16">
                  <c:v>0.35270986409285515</c:v>
                </c:pt>
                <c:pt idx="17">
                  <c:v>0.38662427410178352</c:v>
                </c:pt>
                <c:pt idx="18">
                  <c:v>0.39679859710446203</c:v>
                </c:pt>
                <c:pt idx="19">
                  <c:v>0.35949274609464082</c:v>
                </c:pt>
                <c:pt idx="20">
                  <c:v>0.40697292010714048</c:v>
                </c:pt>
                <c:pt idx="21">
                  <c:v>0.36966706909731933</c:v>
                </c:pt>
                <c:pt idx="22">
                  <c:v>0.38323283310089062</c:v>
                </c:pt>
                <c:pt idx="23">
                  <c:v>0.4035814791062477</c:v>
                </c:pt>
                <c:pt idx="24">
                  <c:v>0.3900157151026763</c:v>
                </c:pt>
                <c:pt idx="25">
                  <c:v>0.45106165311874746</c:v>
                </c:pt>
                <c:pt idx="26">
                  <c:v>0.42732156611249755</c:v>
                </c:pt>
                <c:pt idx="27">
                  <c:v>0.37644995109910501</c:v>
                </c:pt>
                <c:pt idx="28">
                  <c:v>0.46462741712231886</c:v>
                </c:pt>
                <c:pt idx="29">
                  <c:v>0.43749588911517612</c:v>
                </c:pt>
                <c:pt idx="30">
                  <c:v>0.43749588911517612</c:v>
                </c:pt>
                <c:pt idx="31">
                  <c:v>0.46462741712231886</c:v>
                </c:pt>
                <c:pt idx="32">
                  <c:v>0.37644995109910501</c:v>
                </c:pt>
                <c:pt idx="33">
                  <c:v>0.42732156611249755</c:v>
                </c:pt>
                <c:pt idx="34">
                  <c:v>0.45106165311874746</c:v>
                </c:pt>
                <c:pt idx="35">
                  <c:v>0.3900157151026763</c:v>
                </c:pt>
                <c:pt idx="36">
                  <c:v>0.4035814791062477</c:v>
                </c:pt>
                <c:pt idx="37">
                  <c:v>0.38323283310089062</c:v>
                </c:pt>
                <c:pt idx="38">
                  <c:v>0.36966706909731933</c:v>
                </c:pt>
                <c:pt idx="39">
                  <c:v>0.40697292010714048</c:v>
                </c:pt>
                <c:pt idx="40">
                  <c:v>0.35949274609464082</c:v>
                </c:pt>
                <c:pt idx="41">
                  <c:v>0.39679859710446203</c:v>
                </c:pt>
                <c:pt idx="42">
                  <c:v>0.38662427410178352</c:v>
                </c:pt>
                <c:pt idx="43">
                  <c:v>0.35270986409285515</c:v>
                </c:pt>
                <c:pt idx="44">
                  <c:v>0.3662756280964265</c:v>
                </c:pt>
                <c:pt idx="45">
                  <c:v>0.38662427410178352</c:v>
                </c:pt>
                <c:pt idx="46">
                  <c:v>0.37305851009821223</c:v>
                </c:pt>
                <c:pt idx="47">
                  <c:v>0.39340715610356913</c:v>
                </c:pt>
                <c:pt idx="48">
                  <c:v>0.34931842309196226</c:v>
                </c:pt>
                <c:pt idx="49">
                  <c:v>0.35270986409285515</c:v>
                </c:pt>
                <c:pt idx="50">
                  <c:v>0.35270986409285515</c:v>
                </c:pt>
                <c:pt idx="51">
                  <c:v>0.31879545408392673</c:v>
                </c:pt>
                <c:pt idx="52">
                  <c:v>0.31201257208214112</c:v>
                </c:pt>
                <c:pt idx="53">
                  <c:v>0.26453239806964135</c:v>
                </c:pt>
                <c:pt idx="54">
                  <c:v>0.21366078305624878</c:v>
                </c:pt>
                <c:pt idx="55">
                  <c:v>0.19331213705089176</c:v>
                </c:pt>
                <c:pt idx="56">
                  <c:v>0.15939772704196337</c:v>
                </c:pt>
                <c:pt idx="57">
                  <c:v>0.14244052203749918</c:v>
                </c:pt>
                <c:pt idx="58">
                  <c:v>0.15939772704196337</c:v>
                </c:pt>
                <c:pt idx="59">
                  <c:v>4.7480174012499737E-2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E7-4BD9-BC0A-E74291CA23C0}"/>
            </c:ext>
          </c:extLst>
        </c:ser>
        <c:ser>
          <c:idx val="3"/>
          <c:order val="3"/>
          <c:tx>
            <c:strRef>
              <c:f>Fig_10_Bottom!$D$1:$D$2</c:f>
              <c:strCache>
                <c:ptCount val="2"/>
                <c:pt idx="0">
                  <c:v>3.5 N/mm² - 0.50 m/s</c:v>
                </c:pt>
                <c:pt idx="1">
                  <c:v>(Hybrid model)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Fig_10_Bottom!$C$3:$C$62</c:f>
              <c:numCache>
                <c:formatCode>General</c:formatCode>
                <c:ptCount val="60"/>
                <c:pt idx="0">
                  <c:v>-16.225000000000001</c:v>
                </c:pt>
                <c:pt idx="1">
                  <c:v>-15.675000000000001</c:v>
                </c:pt>
                <c:pt idx="2">
                  <c:v>-15.125</c:v>
                </c:pt>
                <c:pt idx="3">
                  <c:v>-14.574999999999999</c:v>
                </c:pt>
                <c:pt idx="4">
                  <c:v>-14.024999999999999</c:v>
                </c:pt>
                <c:pt idx="5">
                  <c:v>-13.474999999999998</c:v>
                </c:pt>
                <c:pt idx="6">
                  <c:v>-12.924999999999997</c:v>
                </c:pt>
                <c:pt idx="7">
                  <c:v>-12.374999999999996</c:v>
                </c:pt>
                <c:pt idx="8">
                  <c:v>-11.824999999999996</c:v>
                </c:pt>
                <c:pt idx="9">
                  <c:v>-11.274999999999995</c:v>
                </c:pt>
                <c:pt idx="10">
                  <c:v>-10.724999999999994</c:v>
                </c:pt>
                <c:pt idx="11">
                  <c:v>-10.174999999999994</c:v>
                </c:pt>
                <c:pt idx="12">
                  <c:v>-9.6249999999999929</c:v>
                </c:pt>
                <c:pt idx="13">
                  <c:v>-9.0749999999999922</c:v>
                </c:pt>
                <c:pt idx="14">
                  <c:v>-8.5249999999999915</c:v>
                </c:pt>
                <c:pt idx="15">
                  <c:v>-7.9749999999999917</c:v>
                </c:pt>
                <c:pt idx="16">
                  <c:v>-7.4249999999999918</c:v>
                </c:pt>
                <c:pt idx="17">
                  <c:v>-6.874999999999992</c:v>
                </c:pt>
                <c:pt idx="18">
                  <c:v>-6.3249999999999922</c:v>
                </c:pt>
                <c:pt idx="19">
                  <c:v>-5.7749999999999924</c:v>
                </c:pt>
                <c:pt idx="20">
                  <c:v>-5.2249999999999925</c:v>
                </c:pt>
                <c:pt idx="21">
                  <c:v>-4.6749999999999927</c:v>
                </c:pt>
                <c:pt idx="22">
                  <c:v>-4.1249999999999929</c:v>
                </c:pt>
                <c:pt idx="23">
                  <c:v>-3.5749999999999931</c:v>
                </c:pt>
                <c:pt idx="24">
                  <c:v>-3.0249999999999932</c:v>
                </c:pt>
                <c:pt idx="25">
                  <c:v>-2.4749999999999934</c:v>
                </c:pt>
                <c:pt idx="26">
                  <c:v>-1.9249999999999934</c:v>
                </c:pt>
                <c:pt idx="27">
                  <c:v>-1.3749999999999933</c:v>
                </c:pt>
                <c:pt idx="28">
                  <c:v>-0.82499999999999329</c:v>
                </c:pt>
                <c:pt idx="29">
                  <c:v>-0.27499999999999325</c:v>
                </c:pt>
                <c:pt idx="30">
                  <c:v>0.27500000000000679</c:v>
                </c:pt>
                <c:pt idx="31">
                  <c:v>0.82500000000000684</c:v>
                </c:pt>
                <c:pt idx="32">
                  <c:v>1.3750000000000069</c:v>
                </c:pt>
                <c:pt idx="33">
                  <c:v>1.9250000000000069</c:v>
                </c:pt>
                <c:pt idx="34">
                  <c:v>2.4750000000000068</c:v>
                </c:pt>
                <c:pt idx="35">
                  <c:v>3.0250000000000066</c:v>
                </c:pt>
                <c:pt idx="36">
                  <c:v>3.5750000000000064</c:v>
                </c:pt>
                <c:pt idx="37">
                  <c:v>4.1250000000000062</c:v>
                </c:pt>
                <c:pt idx="38">
                  <c:v>4.675000000000006</c:v>
                </c:pt>
                <c:pt idx="39">
                  <c:v>5.2250000000000059</c:v>
                </c:pt>
                <c:pt idx="40">
                  <c:v>5.7750000000000057</c:v>
                </c:pt>
                <c:pt idx="41">
                  <c:v>6.3250000000000055</c:v>
                </c:pt>
                <c:pt idx="42">
                  <c:v>6.8750000000000053</c:v>
                </c:pt>
                <c:pt idx="43">
                  <c:v>7.4250000000000052</c:v>
                </c:pt>
                <c:pt idx="44">
                  <c:v>7.975000000000005</c:v>
                </c:pt>
                <c:pt idx="45">
                  <c:v>8.5250000000000057</c:v>
                </c:pt>
                <c:pt idx="46">
                  <c:v>9.0750000000000064</c:v>
                </c:pt>
                <c:pt idx="47">
                  <c:v>9.6250000000000071</c:v>
                </c:pt>
                <c:pt idx="48">
                  <c:v>10.175000000000008</c:v>
                </c:pt>
                <c:pt idx="49">
                  <c:v>10.725000000000009</c:v>
                </c:pt>
                <c:pt idx="50">
                  <c:v>11.275000000000009</c:v>
                </c:pt>
                <c:pt idx="51">
                  <c:v>11.82500000000001</c:v>
                </c:pt>
                <c:pt idx="52">
                  <c:v>12.375000000000011</c:v>
                </c:pt>
                <c:pt idx="53">
                  <c:v>12.925000000000011</c:v>
                </c:pt>
                <c:pt idx="54">
                  <c:v>13.475000000000012</c:v>
                </c:pt>
                <c:pt idx="55">
                  <c:v>14.025000000000013</c:v>
                </c:pt>
                <c:pt idx="56">
                  <c:v>14.575000000000014</c:v>
                </c:pt>
                <c:pt idx="57">
                  <c:v>15.125000000000014</c:v>
                </c:pt>
                <c:pt idx="58">
                  <c:v>15.675000000000015</c:v>
                </c:pt>
                <c:pt idx="59">
                  <c:v>16.225000000000016</c:v>
                </c:pt>
              </c:numCache>
            </c:numRef>
          </c:xVal>
          <c:yVal>
            <c:numRef>
              <c:f>Fig_10_Bottom!$D$3:$D$62</c:f>
              <c:numCache>
                <c:formatCode>General</c:formatCode>
                <c:ptCount val="60"/>
                <c:pt idx="0">
                  <c:v>0.10814510621861191</c:v>
                </c:pt>
                <c:pt idx="1">
                  <c:v>0.2495656297352582</c:v>
                </c:pt>
                <c:pt idx="2">
                  <c:v>0.20381193095046088</c:v>
                </c:pt>
                <c:pt idx="3">
                  <c:v>0.22876849392398674</c:v>
                </c:pt>
                <c:pt idx="4">
                  <c:v>0.28284104703329266</c:v>
                </c:pt>
                <c:pt idx="5">
                  <c:v>0.29531932852005555</c:v>
                </c:pt>
                <c:pt idx="6">
                  <c:v>0.32443531865583569</c:v>
                </c:pt>
                <c:pt idx="7">
                  <c:v>0.36187016311612447</c:v>
                </c:pt>
                <c:pt idx="8">
                  <c:v>0.36602959027837878</c:v>
                </c:pt>
                <c:pt idx="9">
                  <c:v>0.43673985203670196</c:v>
                </c:pt>
                <c:pt idx="10">
                  <c:v>0.47001526933473631</c:v>
                </c:pt>
                <c:pt idx="11">
                  <c:v>0.44921813352346485</c:v>
                </c:pt>
                <c:pt idx="12">
                  <c:v>0.50745011379502503</c:v>
                </c:pt>
                <c:pt idx="13">
                  <c:v>0.46169641501022779</c:v>
                </c:pt>
                <c:pt idx="14">
                  <c:v>0.48665297798375357</c:v>
                </c:pt>
                <c:pt idx="15">
                  <c:v>0.5448849582553138</c:v>
                </c:pt>
                <c:pt idx="16">
                  <c:v>0.47417469649699062</c:v>
                </c:pt>
                <c:pt idx="17">
                  <c:v>0.47833412365924494</c:v>
                </c:pt>
                <c:pt idx="18">
                  <c:v>0.44921813352346485</c:v>
                </c:pt>
                <c:pt idx="19">
                  <c:v>0.47001526933473631</c:v>
                </c:pt>
                <c:pt idx="20">
                  <c:v>0.50745011379502503</c:v>
                </c:pt>
                <c:pt idx="21">
                  <c:v>0.45753698784797348</c:v>
                </c:pt>
                <c:pt idx="22">
                  <c:v>0.50329068663277077</c:v>
                </c:pt>
                <c:pt idx="23">
                  <c:v>0.52824724960629665</c:v>
                </c:pt>
                <c:pt idx="24">
                  <c:v>0.4991312594705164</c:v>
                </c:pt>
                <c:pt idx="25">
                  <c:v>0.55320381257982243</c:v>
                </c:pt>
                <c:pt idx="26">
                  <c:v>0.54072553109305943</c:v>
                </c:pt>
                <c:pt idx="27">
                  <c:v>0.53656610393080528</c:v>
                </c:pt>
                <c:pt idx="28">
                  <c:v>0.59895751136461972</c:v>
                </c:pt>
                <c:pt idx="29">
                  <c:v>0.62391407433814561</c:v>
                </c:pt>
                <c:pt idx="30">
                  <c:v>0.62391407433814561</c:v>
                </c:pt>
                <c:pt idx="31">
                  <c:v>0.59895751136461972</c:v>
                </c:pt>
                <c:pt idx="32">
                  <c:v>0.53656610393080528</c:v>
                </c:pt>
                <c:pt idx="33">
                  <c:v>0.54072553109305943</c:v>
                </c:pt>
                <c:pt idx="34">
                  <c:v>0.55320381257982243</c:v>
                </c:pt>
                <c:pt idx="35">
                  <c:v>0.4991312594705164</c:v>
                </c:pt>
                <c:pt idx="36">
                  <c:v>0.52824724960629665</c:v>
                </c:pt>
                <c:pt idx="37">
                  <c:v>0.50329068663277077</c:v>
                </c:pt>
                <c:pt idx="38">
                  <c:v>0.45753698784797348</c:v>
                </c:pt>
                <c:pt idx="39">
                  <c:v>0.50745011379502503</c:v>
                </c:pt>
                <c:pt idx="40">
                  <c:v>0.47001526933473631</c:v>
                </c:pt>
                <c:pt idx="41">
                  <c:v>0.44921813352346485</c:v>
                </c:pt>
                <c:pt idx="42">
                  <c:v>0.47833412365924494</c:v>
                </c:pt>
                <c:pt idx="43">
                  <c:v>0.47417469649699062</c:v>
                </c:pt>
                <c:pt idx="44">
                  <c:v>0.5448849582553138</c:v>
                </c:pt>
                <c:pt idx="45">
                  <c:v>0.48665297798375357</c:v>
                </c:pt>
                <c:pt idx="46">
                  <c:v>0.46169641501022779</c:v>
                </c:pt>
                <c:pt idx="47">
                  <c:v>0.50745011379502503</c:v>
                </c:pt>
                <c:pt idx="48">
                  <c:v>0.44921813352346485</c:v>
                </c:pt>
                <c:pt idx="49">
                  <c:v>0.47001526933473631</c:v>
                </c:pt>
                <c:pt idx="50">
                  <c:v>0.43673985203670196</c:v>
                </c:pt>
                <c:pt idx="51">
                  <c:v>0.36602959027837878</c:v>
                </c:pt>
                <c:pt idx="52">
                  <c:v>0.36187016311612447</c:v>
                </c:pt>
                <c:pt idx="53">
                  <c:v>0.32443531865583569</c:v>
                </c:pt>
                <c:pt idx="54">
                  <c:v>0.29531932852005555</c:v>
                </c:pt>
                <c:pt idx="55">
                  <c:v>0.28284104703329266</c:v>
                </c:pt>
                <c:pt idx="56">
                  <c:v>0.22876849392398674</c:v>
                </c:pt>
                <c:pt idx="57">
                  <c:v>0.20381193095046088</c:v>
                </c:pt>
                <c:pt idx="58">
                  <c:v>0.2495656297352582</c:v>
                </c:pt>
                <c:pt idx="59">
                  <c:v>0.10814510621861191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E7-4BD9-BC0A-E74291CA23C0}"/>
            </c:ext>
          </c:extLst>
        </c:ser>
        <c:ser>
          <c:idx val="4"/>
          <c:order val="4"/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bubble3D val="0"/>
            <c:spPr>
              <a:ln w="127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23E7-4BD9-BC0A-E74291CA23C0}"/>
              </c:ext>
            </c:extLst>
          </c:dPt>
          <c:xVal>
            <c:numRef>
              <c:f>Fig_10_Bottom!$S$6:$S$7</c:f>
              <c:numCache>
                <c:formatCode>General</c:formatCode>
                <c:ptCount val="2"/>
                <c:pt idx="0">
                  <c:v>-16</c:v>
                </c:pt>
                <c:pt idx="1">
                  <c:v>-16</c:v>
                </c:pt>
              </c:numCache>
            </c:numRef>
          </c:xVal>
          <c:yVal>
            <c:numRef>
              <c:f>Fig_10_Bottom!$R$6:$R$7</c:f>
              <c:numCache>
                <c:formatCode>General</c:formatCode>
                <c:ptCount val="2"/>
                <c:pt idx="0">
                  <c:v>0.1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E7-4BD9-BC0A-E74291CA23C0}"/>
            </c:ext>
          </c:extLst>
        </c:ser>
        <c:ser>
          <c:idx val="5"/>
          <c:order val="5"/>
          <c:marker>
            <c:symbol val="none"/>
          </c:marker>
          <c:dPt>
            <c:idx val="1"/>
            <c:bubble3D val="0"/>
            <c:spPr>
              <a:ln w="127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23E7-4BD9-BC0A-E74291CA23C0}"/>
              </c:ext>
            </c:extLst>
          </c:dPt>
          <c:xVal>
            <c:numRef>
              <c:f>Fig_10_Bottom!$Q$6:$Q$7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Fig_10_Bottom!$R$6:$R$7</c:f>
              <c:numCache>
                <c:formatCode>General</c:formatCode>
                <c:ptCount val="2"/>
                <c:pt idx="0">
                  <c:v>0.1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3E7-4BD9-BC0A-E74291CA2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460928"/>
        <c:axId val="1682455936"/>
      </c:scatterChart>
      <c:valAx>
        <c:axId val="1682460928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Roll axial position y-axis (cm)</a:t>
                </a:r>
              </a:p>
            </c:rich>
          </c:tx>
          <c:layout>
            <c:manualLayout>
              <c:xMode val="edge"/>
              <c:yMode val="edge"/>
              <c:x val="0.27874980546213757"/>
              <c:y val="0.89958157610088785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2455936"/>
        <c:crossesAt val="0.1"/>
        <c:crossBetween val="midCat"/>
        <c:majorUnit val="6"/>
        <c:minorUnit val="3"/>
      </c:valAx>
      <c:valAx>
        <c:axId val="1682455936"/>
        <c:scaling>
          <c:logBase val="10"/>
          <c:orientation val="minMax"/>
          <c:max val="10"/>
          <c:min val="0.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Mass</a:t>
                </a:r>
                <a:r>
                  <a:rPr lang="pt-BR" baseline="0"/>
                  <a:t> flow (t/h)</a:t>
                </a:r>
                <a:r>
                  <a:rPr lang="pt-BR"/>
                  <a:t> </a:t>
                </a:r>
              </a:p>
            </c:rich>
          </c:tx>
          <c:overlay val="0"/>
        </c:title>
        <c:numFmt formatCode="#,##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82460928"/>
        <c:crossesAt val="-18"/>
        <c:crossBetween val="midCat"/>
        <c:minorUnit val="0.25"/>
      </c:valAx>
      <c:spPr>
        <a:ln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620405880472995"/>
          <c:y val="6.6666666666666666E-2"/>
          <c:w val="0.714076115904975"/>
          <c:h val="0.28424384691990323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2281977023071"/>
          <c:y val="2.5829378538476715E-2"/>
          <c:w val="0.79086000096231646"/>
          <c:h val="0.7998623436966823"/>
        </c:manualLayout>
      </c:layout>
      <c:scatterChart>
        <c:scatterStyle val="lineMarker"/>
        <c:varyColors val="0"/>
        <c:ser>
          <c:idx val="3"/>
          <c:order val="0"/>
          <c:tx>
            <c:strRef>
              <c:f>Fig11_Top_left!$C$9:$BK$9</c:f>
              <c:strCache>
                <c:ptCount val="6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Fig11_Top_left!$D$11:$BK$11</c:f>
              <c:numCache>
                <c:formatCode>General</c:formatCode>
                <c:ptCount val="60"/>
                <c:pt idx="0">
                  <c:v>28.108037999999993</c:v>
                </c:pt>
                <c:pt idx="1">
                  <c:v>28.108037999999993</c:v>
                </c:pt>
                <c:pt idx="2">
                  <c:v>28.108037999999993</c:v>
                </c:pt>
                <c:pt idx="3">
                  <c:v>28.108037999999993</c:v>
                </c:pt>
                <c:pt idx="4">
                  <c:v>28.108037999999993</c:v>
                </c:pt>
                <c:pt idx="5">
                  <c:v>28.108037999999993</c:v>
                </c:pt>
                <c:pt idx="6">
                  <c:v>28.108037999999993</c:v>
                </c:pt>
                <c:pt idx="7">
                  <c:v>28.108037999999993</c:v>
                </c:pt>
                <c:pt idx="8">
                  <c:v>28.108037999999993</c:v>
                </c:pt>
                <c:pt idx="9">
                  <c:v>28.108037999999993</c:v>
                </c:pt>
                <c:pt idx="10">
                  <c:v>28.108037999999993</c:v>
                </c:pt>
                <c:pt idx="11">
                  <c:v>28.108037999999993</c:v>
                </c:pt>
                <c:pt idx="12">
                  <c:v>28.108037999999993</c:v>
                </c:pt>
                <c:pt idx="13">
                  <c:v>28.108037999999993</c:v>
                </c:pt>
                <c:pt idx="14">
                  <c:v>28.108037999999993</c:v>
                </c:pt>
                <c:pt idx="15">
                  <c:v>28.108037999999993</c:v>
                </c:pt>
                <c:pt idx="16">
                  <c:v>28.108037999999993</c:v>
                </c:pt>
                <c:pt idx="17">
                  <c:v>28.108037999999993</c:v>
                </c:pt>
                <c:pt idx="18">
                  <c:v>28.108037999999993</c:v>
                </c:pt>
                <c:pt idx="19">
                  <c:v>28.108037999999993</c:v>
                </c:pt>
                <c:pt idx="20">
                  <c:v>28.108037999999993</c:v>
                </c:pt>
                <c:pt idx="21">
                  <c:v>28.108037999999993</c:v>
                </c:pt>
                <c:pt idx="22">
                  <c:v>28.108037999999993</c:v>
                </c:pt>
                <c:pt idx="23">
                  <c:v>28.108037999999993</c:v>
                </c:pt>
                <c:pt idx="24">
                  <c:v>28.108037999999993</c:v>
                </c:pt>
                <c:pt idx="25">
                  <c:v>28.108037999999993</c:v>
                </c:pt>
                <c:pt idx="26">
                  <c:v>28.108037999999993</c:v>
                </c:pt>
                <c:pt idx="27">
                  <c:v>28.108037999999993</c:v>
                </c:pt>
                <c:pt idx="28">
                  <c:v>28.108037999999993</c:v>
                </c:pt>
                <c:pt idx="29">
                  <c:v>28.108037999999993</c:v>
                </c:pt>
                <c:pt idx="30">
                  <c:v>28.108037999999993</c:v>
                </c:pt>
                <c:pt idx="31">
                  <c:v>28.108037999999993</c:v>
                </c:pt>
                <c:pt idx="32">
                  <c:v>28.108037999999993</c:v>
                </c:pt>
                <c:pt idx="33">
                  <c:v>28.108037999999993</c:v>
                </c:pt>
                <c:pt idx="34">
                  <c:v>28.108037999999993</c:v>
                </c:pt>
                <c:pt idx="35">
                  <c:v>28.108037999999993</c:v>
                </c:pt>
                <c:pt idx="36">
                  <c:v>28.108037999999993</c:v>
                </c:pt>
                <c:pt idx="37">
                  <c:v>28.108037999999993</c:v>
                </c:pt>
                <c:pt idx="38">
                  <c:v>28.108037999999993</c:v>
                </c:pt>
                <c:pt idx="39">
                  <c:v>28.108037999999993</c:v>
                </c:pt>
                <c:pt idx="40">
                  <c:v>28.108037999999993</c:v>
                </c:pt>
                <c:pt idx="41">
                  <c:v>28.108037999999993</c:v>
                </c:pt>
                <c:pt idx="42">
                  <c:v>28.108037999999993</c:v>
                </c:pt>
                <c:pt idx="43">
                  <c:v>28.108037999999993</c:v>
                </c:pt>
                <c:pt idx="44">
                  <c:v>28.108037999999993</c:v>
                </c:pt>
                <c:pt idx="45">
                  <c:v>28.108037999999993</c:v>
                </c:pt>
                <c:pt idx="46">
                  <c:v>28.108037999999993</c:v>
                </c:pt>
                <c:pt idx="47">
                  <c:v>28.108037999999993</c:v>
                </c:pt>
                <c:pt idx="48">
                  <c:v>28.108037999999993</c:v>
                </c:pt>
                <c:pt idx="49">
                  <c:v>28.108037999999993</c:v>
                </c:pt>
                <c:pt idx="50">
                  <c:v>28.108037999999993</c:v>
                </c:pt>
                <c:pt idx="51">
                  <c:v>28.108037999999993</c:v>
                </c:pt>
                <c:pt idx="52">
                  <c:v>28.108037999999993</c:v>
                </c:pt>
                <c:pt idx="53">
                  <c:v>28.108037999999993</c:v>
                </c:pt>
                <c:pt idx="54">
                  <c:v>28.108037999999993</c:v>
                </c:pt>
                <c:pt idx="55">
                  <c:v>28.108037999999993</c:v>
                </c:pt>
                <c:pt idx="56">
                  <c:v>28.108037999999993</c:v>
                </c:pt>
                <c:pt idx="57">
                  <c:v>28.108037999999993</c:v>
                </c:pt>
                <c:pt idx="58">
                  <c:v>28.108037999999993</c:v>
                </c:pt>
                <c:pt idx="59">
                  <c:v>28.108037999999993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C0-4C9E-9A43-195674960C28}"/>
            </c:ext>
          </c:extLst>
        </c:ser>
        <c:ser>
          <c:idx val="0"/>
          <c:order val="1"/>
          <c:tx>
            <c:strRef>
              <c:f>Fig11_Top_left!$C$2:$H$2</c:f>
              <c:strCache>
                <c:ptCount val="6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Fig11_Top_left!$D$37:$H$37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Fig11_Top_left!$D$4:$H$4</c:f>
              <c:numCache>
                <c:formatCode>0.00</c:formatCode>
                <c:ptCount val="5"/>
                <c:pt idx="0">
                  <c:v>36.953686000000005</c:v>
                </c:pt>
                <c:pt idx="1">
                  <c:v>56.247425000000007</c:v>
                </c:pt>
                <c:pt idx="2">
                  <c:v>58.922986000000023</c:v>
                </c:pt>
                <c:pt idx="3">
                  <c:v>53.920405999999993</c:v>
                </c:pt>
                <c:pt idx="4">
                  <c:v>38.489108999999992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C0-4C9E-9A43-195674960C28}"/>
            </c:ext>
          </c:extLst>
        </c:ser>
        <c:ser>
          <c:idx val="1"/>
          <c:order val="2"/>
          <c:tx>
            <c:strRef>
              <c:f>Fig11_Top_left!$C$23:$BK$23</c:f>
              <c:strCache>
                <c:ptCount val="61"/>
                <c:pt idx="0">
                  <c:v>Hybrid model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Fig11_Top_left!$D$30:$BK$30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Fig11_Top_left!$D$25:$BK$25</c:f>
              <c:numCache>
                <c:formatCode>General</c:formatCode>
                <c:ptCount val="60"/>
                <c:pt idx="0">
                  <c:v>36.708553435714698</c:v>
                </c:pt>
                <c:pt idx="1">
                  <c:v>35.894672591429703</c:v>
                </c:pt>
                <c:pt idx="2">
                  <c:v>40.405976109627503</c:v>
                </c:pt>
                <c:pt idx="3">
                  <c:v>38.081790041482101</c:v>
                </c:pt>
                <c:pt idx="4">
                  <c:v>39.202395073133403</c:v>
                </c:pt>
                <c:pt idx="5">
                  <c:v>38.587689231339098</c:v>
                </c:pt>
                <c:pt idx="6">
                  <c:v>37.614418987932801</c:v>
                </c:pt>
                <c:pt idx="7">
                  <c:v>38.449171686265899</c:v>
                </c:pt>
                <c:pt idx="8">
                  <c:v>42.045318684371303</c:v>
                </c:pt>
                <c:pt idx="9">
                  <c:v>43.304861916099199</c:v>
                </c:pt>
                <c:pt idx="10">
                  <c:v>42.240284702439197</c:v>
                </c:pt>
                <c:pt idx="11">
                  <c:v>42.200347287669899</c:v>
                </c:pt>
                <c:pt idx="12">
                  <c:v>42.525830577754697</c:v>
                </c:pt>
                <c:pt idx="13">
                  <c:v>45.5806857826311</c:v>
                </c:pt>
                <c:pt idx="14">
                  <c:v>44.909650866291102</c:v>
                </c:pt>
                <c:pt idx="15">
                  <c:v>46.343846117590097</c:v>
                </c:pt>
                <c:pt idx="16">
                  <c:v>47.103970153800098</c:v>
                </c:pt>
                <c:pt idx="17">
                  <c:v>47.296895213999697</c:v>
                </c:pt>
                <c:pt idx="18">
                  <c:v>51.698058325987098</c:v>
                </c:pt>
                <c:pt idx="19">
                  <c:v>53.673101312452701</c:v>
                </c:pt>
                <c:pt idx="20">
                  <c:v>53.3292798226842</c:v>
                </c:pt>
                <c:pt idx="21">
                  <c:v>53.391943903145702</c:v>
                </c:pt>
                <c:pt idx="22">
                  <c:v>54.183044787245301</c:v>
                </c:pt>
                <c:pt idx="23">
                  <c:v>56.136733204828403</c:v>
                </c:pt>
                <c:pt idx="24">
                  <c:v>58.054701950707603</c:v>
                </c:pt>
                <c:pt idx="25">
                  <c:v>56.303704681972903</c:v>
                </c:pt>
                <c:pt idx="26">
                  <c:v>53.497062121164198</c:v>
                </c:pt>
                <c:pt idx="27">
                  <c:v>55.976703009226199</c:v>
                </c:pt>
                <c:pt idx="28">
                  <c:v>56.215910873824797</c:v>
                </c:pt>
                <c:pt idx="29">
                  <c:v>54.553286852956198</c:v>
                </c:pt>
                <c:pt idx="30">
                  <c:v>54.553286852956198</c:v>
                </c:pt>
                <c:pt idx="31">
                  <c:v>56.215910873824797</c:v>
                </c:pt>
                <c:pt idx="32">
                  <c:v>55.976703009226199</c:v>
                </c:pt>
                <c:pt idx="33">
                  <c:v>53.497062121164198</c:v>
                </c:pt>
                <c:pt idx="34">
                  <c:v>56.303704681972903</c:v>
                </c:pt>
                <c:pt idx="35">
                  <c:v>58.054701950707603</c:v>
                </c:pt>
                <c:pt idx="36">
                  <c:v>56.136733204828403</c:v>
                </c:pt>
                <c:pt idx="37">
                  <c:v>54.183044787245301</c:v>
                </c:pt>
                <c:pt idx="38">
                  <c:v>53.391943903145702</c:v>
                </c:pt>
                <c:pt idx="39">
                  <c:v>53.3292798226842</c:v>
                </c:pt>
                <c:pt idx="40">
                  <c:v>53.673101312452701</c:v>
                </c:pt>
                <c:pt idx="41">
                  <c:v>51.698058325987098</c:v>
                </c:pt>
                <c:pt idx="42">
                  <c:v>47.296895213999697</c:v>
                </c:pt>
                <c:pt idx="43">
                  <c:v>47.103970153800098</c:v>
                </c:pt>
                <c:pt idx="44">
                  <c:v>46.343846117590097</c:v>
                </c:pt>
                <c:pt idx="45">
                  <c:v>44.909650866291102</c:v>
                </c:pt>
                <c:pt idx="46">
                  <c:v>45.5806857826311</c:v>
                </c:pt>
                <c:pt idx="47">
                  <c:v>42.525830577754697</c:v>
                </c:pt>
                <c:pt idx="48">
                  <c:v>42.200347287669899</c:v>
                </c:pt>
                <c:pt idx="49">
                  <c:v>42.240284702439197</c:v>
                </c:pt>
                <c:pt idx="50">
                  <c:v>43.304861916099199</c:v>
                </c:pt>
                <c:pt idx="51">
                  <c:v>42.045318684371303</c:v>
                </c:pt>
                <c:pt idx="52">
                  <c:v>38.449171686265899</c:v>
                </c:pt>
                <c:pt idx="53">
                  <c:v>37.614418987932801</c:v>
                </c:pt>
                <c:pt idx="54">
                  <c:v>38.587689231339098</c:v>
                </c:pt>
                <c:pt idx="55">
                  <c:v>39.202395073133403</c:v>
                </c:pt>
                <c:pt idx="56">
                  <c:v>38.081790041482101</c:v>
                </c:pt>
                <c:pt idx="57">
                  <c:v>40.405976109627503</c:v>
                </c:pt>
                <c:pt idx="58">
                  <c:v>35.894672591429703</c:v>
                </c:pt>
                <c:pt idx="59">
                  <c:v>36.708553435714698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C0-4C9E-9A43-195674960C28}"/>
            </c:ext>
          </c:extLst>
        </c:ser>
        <c:ser>
          <c:idx val="4"/>
          <c:order val="3"/>
          <c:tx>
            <c:v>Hybrid model (average)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Fig11_Top_left!$D$37:$H$37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Fig11_Top_left!$D$33:$H$33</c:f>
              <c:numCache>
                <c:formatCode>0.00</c:formatCode>
                <c:ptCount val="5"/>
                <c:pt idx="0">
                  <c:v>40.375378811001397</c:v>
                </c:pt>
                <c:pt idx="1">
                  <c:v>49.713190041625197</c:v>
                </c:pt>
                <c:pt idx="2">
                  <c:v>55.700594172293798</c:v>
                </c:pt>
                <c:pt idx="3">
                  <c:v>49.713190041625197</c:v>
                </c:pt>
                <c:pt idx="4">
                  <c:v>40.375378811001397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C0-4C9E-9A43-195674960C28}"/>
            </c:ext>
          </c:extLst>
        </c:ser>
        <c:ser>
          <c:idx val="2"/>
          <c:order val="4"/>
          <c:tx>
            <c:strRef>
              <c:f>Fig11_Top_left!$C$16:$BK$16</c:f>
              <c:strCache>
                <c:ptCount val="6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Fig11_Top_left!$D$30:$BK$30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Fig11_Top_left!$D$18:$BK$18</c:f>
              <c:numCache>
                <c:formatCode>General</c:formatCode>
                <c:ptCount val="60"/>
                <c:pt idx="0">
                  <c:v>29.1862518030491</c:v>
                </c:pt>
                <c:pt idx="1">
                  <c:v>31.2960059455222</c:v>
                </c:pt>
                <c:pt idx="2">
                  <c:v>33.339539899460704</c:v>
                </c:pt>
                <c:pt idx="3">
                  <c:v>35.312694990248403</c:v>
                </c:pt>
                <c:pt idx="4">
                  <c:v>37.212010643383401</c:v>
                </c:pt>
                <c:pt idx="5">
                  <c:v>39.034694364737597</c:v>
                </c:pt>
                <c:pt idx="6">
                  <c:v>40.778584061026898</c:v>
                </c:pt>
                <c:pt idx="7">
                  <c:v>42.442104160582304</c:v>
                </c:pt>
                <c:pt idx="8">
                  <c:v>44.024217001915297</c:v>
                </c:pt>
                <c:pt idx="9">
                  <c:v>45.524370912741198</c:v>
                </c:pt>
                <c:pt idx="10">
                  <c:v>46.942446314059701</c:v>
                </c:pt>
                <c:pt idx="11">
                  <c:v>48.278701062586201</c:v>
                </c:pt>
                <c:pt idx="12">
                  <c:v>49.533716100387402</c:v>
                </c:pt>
                <c:pt idx="13">
                  <c:v>50.7083423227295</c:v>
                </c:pt>
                <c:pt idx="14">
                  <c:v>51.803649412616103</c:v>
                </c:pt>
                <c:pt idx="15">
                  <c:v>52.820877230787403</c:v>
                </c:pt>
                <c:pt idx="16">
                  <c:v>53.761390199058098</c:v>
                </c:pt>
                <c:pt idx="17">
                  <c:v>54.626634977320798</c:v>
                </c:pt>
                <c:pt idx="18">
                  <c:v>55.418101613360299</c:v>
                </c:pt>
                <c:pt idx="19">
                  <c:v>56.137288241554899</c:v>
                </c:pt>
                <c:pt idx="20">
                  <c:v>56.7856693221689</c:v>
                </c:pt>
                <c:pt idx="21">
                  <c:v>57.364667346944898</c:v>
                </c:pt>
                <c:pt idx="22">
                  <c:v>57.8756278880685</c:v>
                </c:pt>
                <c:pt idx="23">
                  <c:v>58.3197978348026</c:v>
                </c:pt>
                <c:pt idx="24">
                  <c:v>58.698306643372803</c:v>
                </c:pt>
                <c:pt idx="25">
                  <c:v>59.012150419109297</c:v>
                </c:pt>
                <c:pt idx="26">
                  <c:v>59.262178653476703</c:v>
                </c:pt>
                <c:pt idx="27">
                  <c:v>59.449083450604498</c:v>
                </c:pt>
                <c:pt idx="28">
                  <c:v>59.573391096584203</c:v>
                </c:pt>
                <c:pt idx="29">
                  <c:v>59.635455848598397</c:v>
                </c:pt>
                <c:pt idx="30">
                  <c:v>59.635455848598397</c:v>
                </c:pt>
                <c:pt idx="31">
                  <c:v>59.573391096584203</c:v>
                </c:pt>
                <c:pt idx="32">
                  <c:v>59.449083450604498</c:v>
                </c:pt>
                <c:pt idx="33">
                  <c:v>59.262178653476603</c:v>
                </c:pt>
                <c:pt idx="34">
                  <c:v>59.012150419109297</c:v>
                </c:pt>
                <c:pt idx="35">
                  <c:v>58.698306643372803</c:v>
                </c:pt>
                <c:pt idx="36">
                  <c:v>58.3197978348026</c:v>
                </c:pt>
                <c:pt idx="37">
                  <c:v>57.8756278880685</c:v>
                </c:pt>
                <c:pt idx="38">
                  <c:v>57.364667346944898</c:v>
                </c:pt>
                <c:pt idx="39">
                  <c:v>56.7856693221689</c:v>
                </c:pt>
                <c:pt idx="40">
                  <c:v>56.137288241554799</c:v>
                </c:pt>
                <c:pt idx="41">
                  <c:v>55.418101613360299</c:v>
                </c:pt>
                <c:pt idx="42">
                  <c:v>54.626634977320798</c:v>
                </c:pt>
                <c:pt idx="43">
                  <c:v>53.761390199058098</c:v>
                </c:pt>
                <c:pt idx="44">
                  <c:v>52.820877230787403</c:v>
                </c:pt>
                <c:pt idx="45">
                  <c:v>51.803649412616103</c:v>
                </c:pt>
                <c:pt idx="46">
                  <c:v>50.7083423227295</c:v>
                </c:pt>
                <c:pt idx="47">
                  <c:v>49.533716100387402</c:v>
                </c:pt>
                <c:pt idx="48">
                  <c:v>48.278701062586201</c:v>
                </c:pt>
                <c:pt idx="49">
                  <c:v>46.942446314059701</c:v>
                </c:pt>
                <c:pt idx="50">
                  <c:v>45.524370912741198</c:v>
                </c:pt>
                <c:pt idx="51">
                  <c:v>44.024217001915297</c:v>
                </c:pt>
                <c:pt idx="52">
                  <c:v>42.442104160582304</c:v>
                </c:pt>
                <c:pt idx="53">
                  <c:v>40.778584061026898</c:v>
                </c:pt>
                <c:pt idx="54">
                  <c:v>39.034694364737398</c:v>
                </c:pt>
                <c:pt idx="55">
                  <c:v>37.212010643383302</c:v>
                </c:pt>
                <c:pt idx="56">
                  <c:v>35.312694990248502</c:v>
                </c:pt>
                <c:pt idx="57">
                  <c:v>33.339539899460704</c:v>
                </c:pt>
                <c:pt idx="58">
                  <c:v>31.2960059455222</c:v>
                </c:pt>
                <c:pt idx="59">
                  <c:v>29.186251803049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C0-4C9E-9A43-195674960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60032"/>
        <c:axId val="1304959616"/>
      </c:scatterChart>
      <c:valAx>
        <c:axId val="1304960032"/>
        <c:scaling>
          <c:orientation val="minMax"/>
          <c:max val="18"/>
          <c:min val="-1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Roll axial position y-axis (cm</a:t>
                </a:r>
              </a:p>
            </c:rich>
          </c:tx>
          <c:layout>
            <c:manualLayout>
              <c:xMode val="edge"/>
              <c:yMode val="edge"/>
              <c:x val="0.25677495875470352"/>
              <c:y val="0.92244150243060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59616"/>
        <c:crossesAt val="-8.0000000000000016E-2"/>
        <c:crossBetween val="midCat"/>
        <c:majorUnit val="6"/>
        <c:minorUnit val="3"/>
      </c:valAx>
      <c:valAx>
        <c:axId val="1304959616"/>
        <c:scaling>
          <c:orientation val="minMax"/>
          <c:max val="100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Passing in 45 µm (%)</a:t>
                </a:r>
              </a:p>
            </c:rich>
          </c:tx>
          <c:layout>
            <c:manualLayout>
              <c:xMode val="edge"/>
              <c:yMode val="edge"/>
              <c:x val="1.6669621749408981E-3"/>
              <c:y val="0.18714715331209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60032"/>
        <c:crossesAt val="-18"/>
        <c:crossBetween val="midCat"/>
        <c:majorUnit val="10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552718676122933"/>
          <c:y val="3.410077829197998E-2"/>
          <c:w val="0.66304341729790406"/>
          <c:h val="0.3182273589359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04269904694511"/>
          <c:y val="2.5829387940219065E-2"/>
          <c:w val="0.74617411591426241"/>
          <c:h val="0.78130868710355172"/>
        </c:manualLayout>
      </c:layout>
      <c:scatterChart>
        <c:scatterStyle val="lineMarker"/>
        <c:varyColors val="0"/>
        <c:ser>
          <c:idx val="3"/>
          <c:order val="0"/>
          <c:tx>
            <c:strRef>
              <c:f>Fig11_Top_Right!$C$9:$BK$9</c:f>
              <c:strCache>
                <c:ptCount val="6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Fig11_Top_Right!$D$30:$BK$30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Fig11_Top_Right!$D$13:$BK$13</c:f>
              <c:numCache>
                <c:formatCode>General</c:formatCode>
                <c:ptCount val="6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  <c:pt idx="20">
                  <c:v>450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  <c:pt idx="25">
                  <c:v>450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450</c:v>
                </c:pt>
                <c:pt idx="51">
                  <c:v>450</c:v>
                </c:pt>
                <c:pt idx="52">
                  <c:v>450</c:v>
                </c:pt>
                <c:pt idx="53">
                  <c:v>450</c:v>
                </c:pt>
                <c:pt idx="54">
                  <c:v>450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450</c:v>
                </c:pt>
                <c:pt idx="59">
                  <c:v>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CE-4A22-96B3-4B957AB473E9}"/>
            </c:ext>
          </c:extLst>
        </c:ser>
        <c:ser>
          <c:idx val="0"/>
          <c:order val="1"/>
          <c:tx>
            <c:strRef>
              <c:f>Fig11_Top_Right!$C$2:$H$2</c:f>
              <c:strCache>
                <c:ptCount val="6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Fig11_Top_Right!$D$37:$H$37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Fig11_Top_Right!$D$6:$H$6</c:f>
              <c:numCache>
                <c:formatCode>General</c:formatCode>
                <c:ptCount val="5"/>
                <c:pt idx="0">
                  <c:v>600</c:v>
                </c:pt>
                <c:pt idx="1">
                  <c:v>910</c:v>
                </c:pt>
                <c:pt idx="2">
                  <c:v>950</c:v>
                </c:pt>
                <c:pt idx="3">
                  <c:v>850</c:v>
                </c:pt>
                <c:pt idx="4">
                  <c:v>620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CE-4A22-96B3-4B957AB473E9}"/>
            </c:ext>
          </c:extLst>
        </c:ser>
        <c:ser>
          <c:idx val="1"/>
          <c:order val="2"/>
          <c:tx>
            <c:strRef>
              <c:f>Fig11_Top_Right!$C$23:$BK$23</c:f>
              <c:strCache>
                <c:ptCount val="61"/>
                <c:pt idx="0">
                  <c:v>Hybrid model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Fig11_Top_Right!$D$30:$BK$30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Fig11_Top_Right!$D$27:$BK$27</c:f>
              <c:numCache>
                <c:formatCode>General</c:formatCode>
                <c:ptCount val="60"/>
                <c:pt idx="0">
                  <c:v>574.05683762895899</c:v>
                </c:pt>
                <c:pt idx="1">
                  <c:v>561.82634163276896</c:v>
                </c:pt>
                <c:pt idx="2">
                  <c:v>631.18422000171597</c:v>
                </c:pt>
                <c:pt idx="3">
                  <c:v>594.96862606124705</c:v>
                </c:pt>
                <c:pt idx="4">
                  <c:v>612.29778134497099</c:v>
                </c:pt>
                <c:pt idx="5">
                  <c:v>602.761955015647</c:v>
                </c:pt>
                <c:pt idx="6">
                  <c:v>587.81197795330604</c:v>
                </c:pt>
                <c:pt idx="7">
                  <c:v>600.62323919987296</c:v>
                </c:pt>
                <c:pt idx="8">
                  <c:v>657.38316594657795</c:v>
                </c:pt>
                <c:pt idx="9">
                  <c:v>677.89963099576096</c:v>
                </c:pt>
                <c:pt idx="10">
                  <c:v>660.53651257213096</c:v>
                </c:pt>
                <c:pt idx="11">
                  <c:v>659.88991044601005</c:v>
                </c:pt>
                <c:pt idx="12">
                  <c:v>665.16958523282301</c:v>
                </c:pt>
                <c:pt idx="13">
                  <c:v>715.86970865464696</c:v>
                </c:pt>
                <c:pt idx="14">
                  <c:v>704.55006377514405</c:v>
                </c:pt>
                <c:pt idx="15">
                  <c:v>728.87360106702897</c:v>
                </c:pt>
                <c:pt idx="16">
                  <c:v>741.96679281509603</c:v>
                </c:pt>
                <c:pt idx="17">
                  <c:v>745.31276099739796</c:v>
                </c:pt>
                <c:pt idx="18">
                  <c:v>824.31124412389295</c:v>
                </c:pt>
                <c:pt idx="19">
                  <c:v>861.55748104532995</c:v>
                </c:pt>
                <c:pt idx="20">
                  <c:v>854.98761005875997</c:v>
                </c:pt>
                <c:pt idx="21">
                  <c:v>856.18226197298804</c:v>
                </c:pt>
                <c:pt idx="22">
                  <c:v>871.37049191239203</c:v>
                </c:pt>
                <c:pt idx="23">
                  <c:v>909.75498061078099</c:v>
                </c:pt>
                <c:pt idx="24">
                  <c:v>948.72816010293604</c:v>
                </c:pt>
                <c:pt idx="25">
                  <c:v>913.095583165937</c:v>
                </c:pt>
                <c:pt idx="26">
                  <c:v>858.18902951628604</c:v>
                </c:pt>
                <c:pt idx="27">
                  <c:v>906.56234459493999</c:v>
                </c:pt>
                <c:pt idx="28">
                  <c:v>911.33787857927996</c:v>
                </c:pt>
                <c:pt idx="29">
                  <c:v>878.54750610723795</c:v>
                </c:pt>
                <c:pt idx="30">
                  <c:v>878.54750610723795</c:v>
                </c:pt>
                <c:pt idx="31">
                  <c:v>911.33787857927996</c:v>
                </c:pt>
                <c:pt idx="32">
                  <c:v>906.56234459493999</c:v>
                </c:pt>
                <c:pt idx="33">
                  <c:v>858.18902951628604</c:v>
                </c:pt>
                <c:pt idx="34">
                  <c:v>913.095583165937</c:v>
                </c:pt>
                <c:pt idx="35">
                  <c:v>948.72816010293604</c:v>
                </c:pt>
                <c:pt idx="36">
                  <c:v>909.75498061078099</c:v>
                </c:pt>
                <c:pt idx="37">
                  <c:v>871.37049191239203</c:v>
                </c:pt>
                <c:pt idx="38">
                  <c:v>856.18226197298804</c:v>
                </c:pt>
                <c:pt idx="39">
                  <c:v>854.98761005875997</c:v>
                </c:pt>
                <c:pt idx="40">
                  <c:v>861.55748104532995</c:v>
                </c:pt>
                <c:pt idx="41">
                  <c:v>824.31124412389295</c:v>
                </c:pt>
                <c:pt idx="42">
                  <c:v>745.31276099739796</c:v>
                </c:pt>
                <c:pt idx="43">
                  <c:v>741.96679281509603</c:v>
                </c:pt>
                <c:pt idx="44">
                  <c:v>728.87360106702897</c:v>
                </c:pt>
                <c:pt idx="45">
                  <c:v>704.55006377514405</c:v>
                </c:pt>
                <c:pt idx="46">
                  <c:v>715.86970865464696</c:v>
                </c:pt>
                <c:pt idx="47">
                  <c:v>665.16958523282301</c:v>
                </c:pt>
                <c:pt idx="48">
                  <c:v>659.88991044601005</c:v>
                </c:pt>
                <c:pt idx="49">
                  <c:v>660.53651257213096</c:v>
                </c:pt>
                <c:pt idx="50">
                  <c:v>677.89963099576096</c:v>
                </c:pt>
                <c:pt idx="51">
                  <c:v>657.38316594657795</c:v>
                </c:pt>
                <c:pt idx="52">
                  <c:v>600.62323919987296</c:v>
                </c:pt>
                <c:pt idx="53">
                  <c:v>587.81197795330604</c:v>
                </c:pt>
                <c:pt idx="54">
                  <c:v>602.761955015647</c:v>
                </c:pt>
                <c:pt idx="55">
                  <c:v>612.29778134497099</c:v>
                </c:pt>
                <c:pt idx="56">
                  <c:v>594.96862606124705</c:v>
                </c:pt>
                <c:pt idx="57">
                  <c:v>631.18422000171597</c:v>
                </c:pt>
                <c:pt idx="58">
                  <c:v>561.82634163276896</c:v>
                </c:pt>
                <c:pt idx="59">
                  <c:v>574.05683762895899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CE-4A22-96B3-4B957AB473E9}"/>
            </c:ext>
          </c:extLst>
        </c:ser>
        <c:ser>
          <c:idx val="4"/>
          <c:order val="3"/>
          <c:tx>
            <c:v>Hybrid model (average)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Fig11_Top_Right!$D$37:$H$37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Fig11_Top_Right!$D$35:$H$35</c:f>
              <c:numCache>
                <c:formatCode>General</c:formatCode>
                <c:ptCount val="5"/>
                <c:pt idx="0">
                  <c:v>631.20031785199706</c:v>
                </c:pt>
                <c:pt idx="1">
                  <c:v>790.52306031279295</c:v>
                </c:pt>
                <c:pt idx="2">
                  <c:v>901.42453984660096</c:v>
                </c:pt>
                <c:pt idx="3">
                  <c:v>790.52306031279295</c:v>
                </c:pt>
                <c:pt idx="4">
                  <c:v>631.20031785199706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CE-4A22-96B3-4B957AB473E9}"/>
            </c:ext>
          </c:extLst>
        </c:ser>
        <c:ser>
          <c:idx val="2"/>
          <c:order val="4"/>
          <c:tx>
            <c:strRef>
              <c:f>Fig11_Top_Right!$C$16:$BK$16</c:f>
              <c:strCache>
                <c:ptCount val="6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Fig11_Top_Right!$D$30:$BK$30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Fig11_Top_Right!$D$20:$BK$20</c:f>
              <c:numCache>
                <c:formatCode>General</c:formatCode>
                <c:ptCount val="60"/>
                <c:pt idx="0">
                  <c:v>465.28747773141902</c:v>
                </c:pt>
                <c:pt idx="1">
                  <c:v>494.83382098919998</c:v>
                </c:pt>
                <c:pt idx="2">
                  <c:v>524.12177791153204</c:v>
                </c:pt>
                <c:pt idx="3">
                  <c:v>553.05922441395398</c:v>
                </c:pt>
                <c:pt idx="4">
                  <c:v>581.55716132215105</c:v>
                </c:pt>
                <c:pt idx="5">
                  <c:v>609.53020440769899</c:v>
                </c:pt>
                <c:pt idx="6">
                  <c:v>636.89700803134497</c:v>
                </c:pt>
                <c:pt idx="7">
                  <c:v>663.58061790321597</c:v>
                </c:pt>
                <c:pt idx="8">
                  <c:v>689.50875030361999</c:v>
                </c:pt>
                <c:pt idx="9">
                  <c:v>714.61399687390997</c:v>
                </c:pt>
                <c:pt idx="10">
                  <c:v>738.83395573986695</c:v>
                </c:pt>
                <c:pt idx="11">
                  <c:v>762.11129123642104</c:v>
                </c:pt>
                <c:pt idx="12">
                  <c:v>784.39372583931095</c:v>
                </c:pt>
                <c:pt idx="13">
                  <c:v>805.63396906252297</c:v>
                </c:pt>
                <c:pt idx="14">
                  <c:v>825.78958904506305</c:v>
                </c:pt>
                <c:pt idx="15">
                  <c:v>844.82283332781503</c:v>
                </c:pt>
                <c:pt idx="16">
                  <c:v>862.70040591734005</c:v>
                </c:pt>
                <c:pt idx="17">
                  <c:v>879.39320815809594</c:v>
                </c:pt>
                <c:pt idx="18">
                  <c:v>894.87605119965201</c:v>
                </c:pt>
                <c:pt idx="19">
                  <c:v>909.12734796329005</c:v>
                </c:pt>
                <c:pt idx="20">
                  <c:v>922.12879249592504</c:v>
                </c:pt>
                <c:pt idx="21">
                  <c:v>933.86503446044298</c:v>
                </c:pt>
                <c:pt idx="22">
                  <c:v>944.32335626138399</c:v>
                </c:pt>
                <c:pt idx="23">
                  <c:v>953.493359953972</c:v>
                </c:pt>
                <c:pt idx="24">
                  <c:v>961.36667064171695</c:v>
                </c:pt>
                <c:pt idx="25">
                  <c:v>967.93666254216203</c:v>
                </c:pt>
                <c:pt idx="26">
                  <c:v>973.19821329977503</c:v>
                </c:pt>
                <c:pt idx="27">
                  <c:v>977.14749145790995</c:v>
                </c:pt>
                <c:pt idx="28">
                  <c:v>979.78178127611704</c:v>
                </c:pt>
                <c:pt idx="29">
                  <c:v>981.09934830358702</c:v>
                </c:pt>
                <c:pt idx="30">
                  <c:v>981.09934830358702</c:v>
                </c:pt>
                <c:pt idx="31">
                  <c:v>979.78178127611704</c:v>
                </c:pt>
                <c:pt idx="32">
                  <c:v>977.14749145790995</c:v>
                </c:pt>
                <c:pt idx="33">
                  <c:v>973.19821329977503</c:v>
                </c:pt>
                <c:pt idx="34">
                  <c:v>967.93666254216203</c:v>
                </c:pt>
                <c:pt idx="35">
                  <c:v>961.36667064171695</c:v>
                </c:pt>
                <c:pt idx="36">
                  <c:v>953.493359953972</c:v>
                </c:pt>
                <c:pt idx="37">
                  <c:v>944.32335626138399</c:v>
                </c:pt>
                <c:pt idx="38">
                  <c:v>933.86503446044298</c:v>
                </c:pt>
                <c:pt idx="39">
                  <c:v>922.12879249592504</c:v>
                </c:pt>
                <c:pt idx="40">
                  <c:v>909.12734796329005</c:v>
                </c:pt>
                <c:pt idx="41">
                  <c:v>894.87605119965099</c:v>
                </c:pt>
                <c:pt idx="42">
                  <c:v>879.39320815809594</c:v>
                </c:pt>
                <c:pt idx="43">
                  <c:v>862.70040591734005</c:v>
                </c:pt>
                <c:pt idx="44">
                  <c:v>844.82283332781503</c:v>
                </c:pt>
                <c:pt idx="45">
                  <c:v>825.78958904506305</c:v>
                </c:pt>
                <c:pt idx="46">
                  <c:v>805.63396906252297</c:v>
                </c:pt>
                <c:pt idx="47">
                  <c:v>784.39372583931004</c:v>
                </c:pt>
                <c:pt idx="48">
                  <c:v>762.11129123642104</c:v>
                </c:pt>
                <c:pt idx="49">
                  <c:v>738.83395573986695</c:v>
                </c:pt>
                <c:pt idx="50">
                  <c:v>714.61399687390997</c:v>
                </c:pt>
                <c:pt idx="51">
                  <c:v>689.50875030361999</c:v>
                </c:pt>
                <c:pt idx="52">
                  <c:v>663.58061790321506</c:v>
                </c:pt>
                <c:pt idx="53">
                  <c:v>636.89700803134599</c:v>
                </c:pt>
                <c:pt idx="54">
                  <c:v>609.53020440769899</c:v>
                </c:pt>
                <c:pt idx="55">
                  <c:v>581.55716132215196</c:v>
                </c:pt>
                <c:pt idx="56">
                  <c:v>553.05922441395398</c:v>
                </c:pt>
                <c:pt idx="57">
                  <c:v>524.12177791153294</c:v>
                </c:pt>
                <c:pt idx="58">
                  <c:v>494.833820989201</c:v>
                </c:pt>
                <c:pt idx="59">
                  <c:v>465.28747773141902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CE-4A22-96B3-4B957AB47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60032"/>
        <c:axId val="1304959616"/>
      </c:scatterChart>
      <c:valAx>
        <c:axId val="1304960032"/>
        <c:scaling>
          <c:orientation val="minMax"/>
          <c:max val="18"/>
          <c:min val="-1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sz="1200" b="0" i="0" baseline="0">
                    <a:effectLst/>
                  </a:rPr>
                  <a:t>Roll axial position y-axis (cm</a:t>
                </a:r>
                <a:endParaRPr lang="pt-BR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907209776063423"/>
              <c:y val="0.92221859801486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59616"/>
        <c:crossesAt val="-8.0000000000000016E-2"/>
        <c:crossBetween val="midCat"/>
        <c:majorUnit val="6"/>
        <c:minorUnit val="3"/>
      </c:valAx>
      <c:valAx>
        <c:axId val="1304959616"/>
        <c:scaling>
          <c:orientation val="minMax"/>
          <c:max val="1600"/>
          <c:min val="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BSA (cm²/g)</a:t>
                </a:r>
              </a:p>
            </c:rich>
          </c:tx>
          <c:layout>
            <c:manualLayout>
              <c:xMode val="edge"/>
              <c:yMode val="edge"/>
              <c:x val="1.6668320504278707E-3"/>
              <c:y val="0.27598161607430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60032"/>
        <c:crossesAt val="-18"/>
        <c:crossBetween val="midCat"/>
        <c:min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945719112597617"/>
          <c:y val="3.9778854511561115E-2"/>
          <c:w val="0.60616613721632284"/>
          <c:h val="0.28689253779754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12548216679526"/>
          <c:y val="2.5829378538476715E-2"/>
          <c:w val="0.79465605190828048"/>
          <c:h val="0.81370786860398836"/>
        </c:manualLayout>
      </c:layout>
      <c:scatterChart>
        <c:scatterStyle val="lineMarker"/>
        <c:varyColors val="0"/>
        <c:ser>
          <c:idx val="3"/>
          <c:order val="0"/>
          <c:tx>
            <c:strRef>
              <c:f>Fig11_Bottom_Left!$C$9:$BK$9</c:f>
              <c:strCache>
                <c:ptCount val="6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Fig11_Bottom_Left!$D$11:$BK$11</c:f>
              <c:numCache>
                <c:formatCode>General</c:formatCode>
                <c:ptCount val="60"/>
                <c:pt idx="0">
                  <c:v>28.108037999999993</c:v>
                </c:pt>
                <c:pt idx="1">
                  <c:v>28.108037999999993</c:v>
                </c:pt>
                <c:pt idx="2">
                  <c:v>28.108037999999993</c:v>
                </c:pt>
                <c:pt idx="3">
                  <c:v>28.108037999999993</c:v>
                </c:pt>
                <c:pt idx="4">
                  <c:v>28.108037999999993</c:v>
                </c:pt>
                <c:pt idx="5">
                  <c:v>28.108037999999993</c:v>
                </c:pt>
                <c:pt idx="6">
                  <c:v>28.108037999999993</c:v>
                </c:pt>
                <c:pt idx="7">
                  <c:v>28.108037999999993</c:v>
                </c:pt>
                <c:pt idx="8">
                  <c:v>28.108037999999993</c:v>
                </c:pt>
                <c:pt idx="9">
                  <c:v>28.108037999999993</c:v>
                </c:pt>
                <c:pt idx="10">
                  <c:v>28.108037999999993</c:v>
                </c:pt>
                <c:pt idx="11">
                  <c:v>28.108037999999993</c:v>
                </c:pt>
                <c:pt idx="12">
                  <c:v>28.108037999999993</c:v>
                </c:pt>
                <c:pt idx="13">
                  <c:v>28.108037999999993</c:v>
                </c:pt>
                <c:pt idx="14">
                  <c:v>28.108037999999993</c:v>
                </c:pt>
                <c:pt idx="15">
                  <c:v>28.108037999999993</c:v>
                </c:pt>
                <c:pt idx="16">
                  <c:v>28.108037999999993</c:v>
                </c:pt>
                <c:pt idx="17">
                  <c:v>28.108037999999993</c:v>
                </c:pt>
                <c:pt idx="18">
                  <c:v>28.108037999999993</c:v>
                </c:pt>
                <c:pt idx="19">
                  <c:v>28.108037999999993</c:v>
                </c:pt>
                <c:pt idx="20">
                  <c:v>28.108037999999993</c:v>
                </c:pt>
                <c:pt idx="21">
                  <c:v>28.108037999999993</c:v>
                </c:pt>
                <c:pt idx="22">
                  <c:v>28.108037999999993</c:v>
                </c:pt>
                <c:pt idx="23">
                  <c:v>28.108037999999993</c:v>
                </c:pt>
                <c:pt idx="24">
                  <c:v>28.108037999999993</c:v>
                </c:pt>
                <c:pt idx="25">
                  <c:v>28.108037999999993</c:v>
                </c:pt>
                <c:pt idx="26">
                  <c:v>28.108037999999993</c:v>
                </c:pt>
                <c:pt idx="27">
                  <c:v>28.108037999999993</c:v>
                </c:pt>
                <c:pt idx="28">
                  <c:v>28.108037999999993</c:v>
                </c:pt>
                <c:pt idx="29">
                  <c:v>28.108037999999993</c:v>
                </c:pt>
                <c:pt idx="30">
                  <c:v>28.108037999999993</c:v>
                </c:pt>
                <c:pt idx="31">
                  <c:v>28.108037999999993</c:v>
                </c:pt>
                <c:pt idx="32">
                  <c:v>28.108037999999993</c:v>
                </c:pt>
                <c:pt idx="33">
                  <c:v>28.108037999999993</c:v>
                </c:pt>
                <c:pt idx="34">
                  <c:v>28.108037999999993</c:v>
                </c:pt>
                <c:pt idx="35">
                  <c:v>28.108037999999993</c:v>
                </c:pt>
                <c:pt idx="36">
                  <c:v>28.108037999999993</c:v>
                </c:pt>
                <c:pt idx="37">
                  <c:v>28.108037999999993</c:v>
                </c:pt>
                <c:pt idx="38">
                  <c:v>28.108037999999993</c:v>
                </c:pt>
                <c:pt idx="39">
                  <c:v>28.108037999999993</c:v>
                </c:pt>
                <c:pt idx="40">
                  <c:v>28.108037999999993</c:v>
                </c:pt>
                <c:pt idx="41">
                  <c:v>28.108037999999993</c:v>
                </c:pt>
                <c:pt idx="42">
                  <c:v>28.108037999999993</c:v>
                </c:pt>
                <c:pt idx="43">
                  <c:v>28.108037999999993</c:v>
                </c:pt>
                <c:pt idx="44">
                  <c:v>28.108037999999993</c:v>
                </c:pt>
                <c:pt idx="45">
                  <c:v>28.108037999999993</c:v>
                </c:pt>
                <c:pt idx="46">
                  <c:v>28.108037999999993</c:v>
                </c:pt>
                <c:pt idx="47">
                  <c:v>28.108037999999993</c:v>
                </c:pt>
                <c:pt idx="48">
                  <c:v>28.108037999999993</c:v>
                </c:pt>
                <c:pt idx="49">
                  <c:v>28.108037999999993</c:v>
                </c:pt>
                <c:pt idx="50">
                  <c:v>28.108037999999993</c:v>
                </c:pt>
                <c:pt idx="51">
                  <c:v>28.108037999999993</c:v>
                </c:pt>
                <c:pt idx="52">
                  <c:v>28.108037999999993</c:v>
                </c:pt>
                <c:pt idx="53">
                  <c:v>28.108037999999993</c:v>
                </c:pt>
                <c:pt idx="54">
                  <c:v>28.108037999999993</c:v>
                </c:pt>
                <c:pt idx="55">
                  <c:v>28.108037999999993</c:v>
                </c:pt>
                <c:pt idx="56">
                  <c:v>28.108037999999993</c:v>
                </c:pt>
                <c:pt idx="57">
                  <c:v>28.108037999999993</c:v>
                </c:pt>
                <c:pt idx="58">
                  <c:v>28.108037999999993</c:v>
                </c:pt>
                <c:pt idx="59">
                  <c:v>28.108037999999993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0-47BA-820B-2AA3D0C7B281}"/>
            </c:ext>
          </c:extLst>
        </c:ser>
        <c:ser>
          <c:idx val="0"/>
          <c:order val="1"/>
          <c:tx>
            <c:strRef>
              <c:f>Fig11_Bottom_Left!$C$2:$H$2</c:f>
              <c:strCache>
                <c:ptCount val="6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Fig11_Bottom_Left!$D$37:$H$37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Fig11_Bottom_Left!$D$4:$H$4</c:f>
              <c:numCache>
                <c:formatCode>0.00</c:formatCode>
                <c:ptCount val="5"/>
                <c:pt idx="0">
                  <c:v>40.973525000000009</c:v>
                </c:pt>
                <c:pt idx="1">
                  <c:v>57.194583999999992</c:v>
                </c:pt>
                <c:pt idx="2">
                  <c:v>60.671268999999981</c:v>
                </c:pt>
                <c:pt idx="3">
                  <c:v>58.028580999999996</c:v>
                </c:pt>
                <c:pt idx="4">
                  <c:v>35.591031000000001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0-47BA-820B-2AA3D0C7B281}"/>
            </c:ext>
          </c:extLst>
        </c:ser>
        <c:ser>
          <c:idx val="1"/>
          <c:order val="2"/>
          <c:tx>
            <c:strRef>
              <c:f>Fig11_Bottom_Left!$C$23:$BK$23</c:f>
              <c:strCache>
                <c:ptCount val="61"/>
                <c:pt idx="0">
                  <c:v>Hybrid model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Fig11_Bottom_Left!$D$30:$BK$30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Fig11_Bottom_Left!$D$25:$BK$25</c:f>
              <c:numCache>
                <c:formatCode>General</c:formatCode>
                <c:ptCount val="60"/>
                <c:pt idx="0">
                  <c:v>31.710431292266801</c:v>
                </c:pt>
                <c:pt idx="1">
                  <c:v>31.704098422307698</c:v>
                </c:pt>
                <c:pt idx="2">
                  <c:v>34.983562935815002</c:v>
                </c:pt>
                <c:pt idx="3">
                  <c:v>35.053092385443399</c:v>
                </c:pt>
                <c:pt idx="4">
                  <c:v>33.867367012637303</c:v>
                </c:pt>
                <c:pt idx="5">
                  <c:v>35.000454387597401</c:v>
                </c:pt>
                <c:pt idx="6">
                  <c:v>35.807746132448599</c:v>
                </c:pt>
                <c:pt idx="7">
                  <c:v>37.9517574648441</c:v>
                </c:pt>
                <c:pt idx="8">
                  <c:v>39.526364473770798</c:v>
                </c:pt>
                <c:pt idx="9">
                  <c:v>40.468409779051299</c:v>
                </c:pt>
                <c:pt idx="10">
                  <c:v>44.150281349979501</c:v>
                </c:pt>
                <c:pt idx="11">
                  <c:v>46.037525887653501</c:v>
                </c:pt>
                <c:pt idx="12">
                  <c:v>49.253091607540398</c:v>
                </c:pt>
                <c:pt idx="13">
                  <c:v>51.812400931036997</c:v>
                </c:pt>
                <c:pt idx="14">
                  <c:v>52.509759097782499</c:v>
                </c:pt>
                <c:pt idx="15">
                  <c:v>55.567360049857598</c:v>
                </c:pt>
                <c:pt idx="16">
                  <c:v>57.631678480165398</c:v>
                </c:pt>
                <c:pt idx="17">
                  <c:v>60.124317566502903</c:v>
                </c:pt>
                <c:pt idx="18">
                  <c:v>61.180405570473098</c:v>
                </c:pt>
                <c:pt idx="19">
                  <c:v>61.371727395862699</c:v>
                </c:pt>
                <c:pt idx="20">
                  <c:v>61.581409482466498</c:v>
                </c:pt>
                <c:pt idx="21">
                  <c:v>62.158332022987999</c:v>
                </c:pt>
                <c:pt idx="22">
                  <c:v>59.9064783196037</c:v>
                </c:pt>
                <c:pt idx="23">
                  <c:v>60.701566312855697</c:v>
                </c:pt>
                <c:pt idx="24">
                  <c:v>60.6316862709674</c:v>
                </c:pt>
                <c:pt idx="25">
                  <c:v>58.679506203126003</c:v>
                </c:pt>
                <c:pt idx="26">
                  <c:v>60.312670828982199</c:v>
                </c:pt>
                <c:pt idx="27">
                  <c:v>59.594459083626496</c:v>
                </c:pt>
                <c:pt idx="28">
                  <c:v>59.331162501041</c:v>
                </c:pt>
                <c:pt idx="29">
                  <c:v>57.311164041826899</c:v>
                </c:pt>
                <c:pt idx="30">
                  <c:v>57.311164041826899</c:v>
                </c:pt>
                <c:pt idx="31">
                  <c:v>59.331162501041</c:v>
                </c:pt>
                <c:pt idx="32">
                  <c:v>59.594459083626496</c:v>
                </c:pt>
                <c:pt idx="33">
                  <c:v>60.312670828982199</c:v>
                </c:pt>
                <c:pt idx="34">
                  <c:v>58.679506203126003</c:v>
                </c:pt>
                <c:pt idx="35">
                  <c:v>60.6316862709674</c:v>
                </c:pt>
                <c:pt idx="36">
                  <c:v>60.701566312855697</c:v>
                </c:pt>
                <c:pt idx="37">
                  <c:v>59.9064783196037</c:v>
                </c:pt>
                <c:pt idx="38">
                  <c:v>62.158332022987999</c:v>
                </c:pt>
                <c:pt idx="39">
                  <c:v>61.581409482466498</c:v>
                </c:pt>
                <c:pt idx="40">
                  <c:v>61.371727395862699</c:v>
                </c:pt>
                <c:pt idx="41">
                  <c:v>61.180405570473098</c:v>
                </c:pt>
                <c:pt idx="42">
                  <c:v>60.124317566502903</c:v>
                </c:pt>
                <c:pt idx="43">
                  <c:v>57.631678480165398</c:v>
                </c:pt>
                <c:pt idx="44">
                  <c:v>55.567360049857598</c:v>
                </c:pt>
                <c:pt idx="45">
                  <c:v>52.509759097782499</c:v>
                </c:pt>
                <c:pt idx="46">
                  <c:v>51.812400931036997</c:v>
                </c:pt>
                <c:pt idx="47">
                  <c:v>49.253091607540398</c:v>
                </c:pt>
                <c:pt idx="48">
                  <c:v>46.037525887653501</c:v>
                </c:pt>
                <c:pt idx="49">
                  <c:v>44.150281349979501</c:v>
                </c:pt>
                <c:pt idx="50">
                  <c:v>40.468409779051299</c:v>
                </c:pt>
                <c:pt idx="51">
                  <c:v>39.526364473770798</c:v>
                </c:pt>
                <c:pt idx="52">
                  <c:v>37.9517574648441</c:v>
                </c:pt>
                <c:pt idx="53">
                  <c:v>35.807746132448599</c:v>
                </c:pt>
                <c:pt idx="54">
                  <c:v>35.000454387597401</c:v>
                </c:pt>
                <c:pt idx="55">
                  <c:v>33.867367012637303</c:v>
                </c:pt>
                <c:pt idx="56">
                  <c:v>35.053092385443399</c:v>
                </c:pt>
                <c:pt idx="57">
                  <c:v>34.983562935815002</c:v>
                </c:pt>
                <c:pt idx="58">
                  <c:v>31.704098422307698</c:v>
                </c:pt>
                <c:pt idx="59">
                  <c:v>31.710431292266801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0-47BA-820B-2AA3D0C7B281}"/>
            </c:ext>
          </c:extLst>
        </c:ser>
        <c:ser>
          <c:idx val="4"/>
          <c:order val="3"/>
          <c:tx>
            <c:v>Hybrid model (average)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Fig11_Bottom_Left!$D$37:$H$37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Fig11_Bottom_Left!$D$33:$H$33</c:f>
              <c:numCache>
                <c:formatCode>0.00</c:formatCode>
                <c:ptCount val="5"/>
                <c:pt idx="0">
                  <c:v>38.480385230230603</c:v>
                </c:pt>
                <c:pt idx="1">
                  <c:v>57.7731734957204</c:v>
                </c:pt>
                <c:pt idx="2">
                  <c:v>59.241775575075998</c:v>
                </c:pt>
                <c:pt idx="3">
                  <c:v>57.7731734957204</c:v>
                </c:pt>
                <c:pt idx="4">
                  <c:v>38.480385230230603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E0-47BA-820B-2AA3D0C7B281}"/>
            </c:ext>
          </c:extLst>
        </c:ser>
        <c:ser>
          <c:idx val="2"/>
          <c:order val="4"/>
          <c:tx>
            <c:strRef>
              <c:f>Fig11_Bottom_Left!$C$16:$BK$16</c:f>
              <c:strCache>
                <c:ptCount val="6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Fig11_Bottom_Left!$D$30:$BK$30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Fig11_Bottom_Left!$D$18:$BK$18</c:f>
              <c:numCache>
                <c:formatCode>General</c:formatCode>
                <c:ptCount val="60"/>
                <c:pt idx="0">
                  <c:v>29.486519850171302</c:v>
                </c:pt>
                <c:pt idx="1">
                  <c:v>32.1684214186361</c:v>
                </c:pt>
                <c:pt idx="2">
                  <c:v>34.746201202181602</c:v>
                </c:pt>
                <c:pt idx="3">
                  <c:v>37.215987937195898</c:v>
                </c:pt>
                <c:pt idx="4">
                  <c:v>39.574965087641203</c:v>
                </c:pt>
                <c:pt idx="5">
                  <c:v>41.821293502470901</c:v>
                </c:pt>
                <c:pt idx="6">
                  <c:v>43.954025268585397</c:v>
                </c:pt>
                <c:pt idx="7">
                  <c:v>45.973011621604499</c:v>
                </c:pt>
                <c:pt idx="8">
                  <c:v>47.878807598329999</c:v>
                </c:pt>
                <c:pt idx="9">
                  <c:v>49.672575857402698</c:v>
                </c:pt>
                <c:pt idx="10">
                  <c:v>51.355991782183096</c:v>
                </c:pt>
                <c:pt idx="11">
                  <c:v>52.931151635423198</c:v>
                </c:pt>
                <c:pt idx="12">
                  <c:v>54.400485179787097</c:v>
                </c:pt>
                <c:pt idx="13">
                  <c:v>55.766673829605097</c:v>
                </c:pt>
                <c:pt idx="14">
                  <c:v>57.032575071626802</c:v>
                </c:pt>
                <c:pt idx="15">
                  <c:v>58.201153596436001</c:v>
                </c:pt>
                <c:pt idx="16">
                  <c:v>59.275419324392999</c:v>
                </c:pt>
                <c:pt idx="17">
                  <c:v>60.258372294027097</c:v>
                </c:pt>
                <c:pt idx="18">
                  <c:v>61.1529542074707</c:v>
                </c:pt>
                <c:pt idx="19">
                  <c:v>61.962006295410603</c:v>
                </c:pt>
                <c:pt idx="20">
                  <c:v>62.688233070121797</c:v>
                </c:pt>
                <c:pt idx="21">
                  <c:v>63.334171475403302</c:v>
                </c:pt>
                <c:pt idx="22">
                  <c:v>63.902164912043403</c:v>
                </c:pt>
                <c:pt idx="23">
                  <c:v>64.394341612031397</c:v>
                </c:pt>
                <c:pt idx="24">
                  <c:v>64.812596849468093</c:v>
                </c:pt>
                <c:pt idx="25">
                  <c:v>65.158578506733903</c:v>
                </c:pt>
                <c:pt idx="26">
                  <c:v>65.433675557183705</c:v>
                </c:pt>
                <c:pt idx="27">
                  <c:v>65.639009077249597</c:v>
                </c:pt>
                <c:pt idx="28">
                  <c:v>65.775425458750703</c:v>
                </c:pt>
                <c:pt idx="29">
                  <c:v>65.843491554393594</c:v>
                </c:pt>
                <c:pt idx="30">
                  <c:v>65.843491554393594</c:v>
                </c:pt>
                <c:pt idx="31">
                  <c:v>65.775425458750703</c:v>
                </c:pt>
                <c:pt idx="32">
                  <c:v>65.639009077249597</c:v>
                </c:pt>
                <c:pt idx="33">
                  <c:v>65.433675557183605</c:v>
                </c:pt>
                <c:pt idx="34">
                  <c:v>65.158578506733903</c:v>
                </c:pt>
                <c:pt idx="35">
                  <c:v>64.812596849468093</c:v>
                </c:pt>
                <c:pt idx="36">
                  <c:v>64.394341612031397</c:v>
                </c:pt>
                <c:pt idx="37">
                  <c:v>63.902164912043403</c:v>
                </c:pt>
                <c:pt idx="38">
                  <c:v>63.334171475403302</c:v>
                </c:pt>
                <c:pt idx="39">
                  <c:v>62.688233070121797</c:v>
                </c:pt>
                <c:pt idx="40">
                  <c:v>61.962006295410603</c:v>
                </c:pt>
                <c:pt idx="41">
                  <c:v>61.1529542074707</c:v>
                </c:pt>
                <c:pt idx="42">
                  <c:v>60.258372294027097</c:v>
                </c:pt>
                <c:pt idx="43">
                  <c:v>59.275419324392999</c:v>
                </c:pt>
                <c:pt idx="44">
                  <c:v>58.201153596436001</c:v>
                </c:pt>
                <c:pt idx="45">
                  <c:v>57.032575071626802</c:v>
                </c:pt>
                <c:pt idx="46">
                  <c:v>55.766673829605097</c:v>
                </c:pt>
                <c:pt idx="47">
                  <c:v>54.400485179787097</c:v>
                </c:pt>
                <c:pt idx="48">
                  <c:v>52.931151635423198</c:v>
                </c:pt>
                <c:pt idx="49">
                  <c:v>51.355991782183096</c:v>
                </c:pt>
                <c:pt idx="50">
                  <c:v>49.672575857402698</c:v>
                </c:pt>
                <c:pt idx="51">
                  <c:v>47.878807598329999</c:v>
                </c:pt>
                <c:pt idx="52">
                  <c:v>45.973011621604499</c:v>
                </c:pt>
                <c:pt idx="53">
                  <c:v>43.954025268585397</c:v>
                </c:pt>
                <c:pt idx="54">
                  <c:v>41.821293502470901</c:v>
                </c:pt>
                <c:pt idx="55">
                  <c:v>39.574965087641303</c:v>
                </c:pt>
                <c:pt idx="56">
                  <c:v>37.215987937195898</c:v>
                </c:pt>
                <c:pt idx="57">
                  <c:v>34.746201202181602</c:v>
                </c:pt>
                <c:pt idx="58">
                  <c:v>32.1684214186362</c:v>
                </c:pt>
                <c:pt idx="59">
                  <c:v>29.486519850171199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E0-47BA-820B-2AA3D0C7B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60032"/>
        <c:axId val="1304959616"/>
      </c:scatterChart>
      <c:valAx>
        <c:axId val="1304960032"/>
        <c:scaling>
          <c:orientation val="minMax"/>
          <c:max val="18"/>
          <c:min val="-1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Roll axial position y-axis (cm)</a:t>
                </a:r>
              </a:p>
            </c:rich>
          </c:tx>
          <c:layout>
            <c:manualLayout>
              <c:xMode val="edge"/>
              <c:yMode val="edge"/>
              <c:x val="0.24608561228949666"/>
              <c:y val="0.92244150243060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59616"/>
        <c:crossesAt val="-8.0000000000000016E-2"/>
        <c:crossBetween val="midCat"/>
        <c:majorUnit val="6"/>
        <c:minorUnit val="3"/>
      </c:valAx>
      <c:valAx>
        <c:axId val="1304959616"/>
        <c:scaling>
          <c:orientation val="minMax"/>
          <c:max val="100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Passing in 45 µm (%)</a:t>
                </a:r>
              </a:p>
            </c:rich>
          </c:tx>
          <c:layout>
            <c:manualLayout>
              <c:xMode val="edge"/>
              <c:yMode val="edge"/>
              <c:x val="1.6669621749408981E-3"/>
              <c:y val="0.187147153312090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60032"/>
        <c:crossesAt val="-18"/>
        <c:crossBetween val="midCat"/>
        <c:majorUnit val="10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552710547389477"/>
          <c:y val="5.2561595563019002E-2"/>
          <c:w val="0.65863441563584413"/>
          <c:h val="0.2905362018271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5847363388156"/>
          <c:y val="2.5829387940219065E-2"/>
          <c:w val="0.72405813656641183"/>
          <c:h val="0.80445097206707983"/>
        </c:manualLayout>
      </c:layout>
      <c:scatterChart>
        <c:scatterStyle val="lineMarker"/>
        <c:varyColors val="0"/>
        <c:ser>
          <c:idx val="3"/>
          <c:order val="0"/>
          <c:tx>
            <c:strRef>
              <c:f>Fig11_Bottom_Rigth!$C$9:$BK$9</c:f>
              <c:strCache>
                <c:ptCount val="6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Fig11_Bottom_Rigth!$D$30:$BK$30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Fig11_Bottom_Rigth!$D$13:$BK$13</c:f>
              <c:numCache>
                <c:formatCode>General</c:formatCode>
                <c:ptCount val="6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  <c:pt idx="20">
                  <c:v>450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  <c:pt idx="25">
                  <c:v>450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450</c:v>
                </c:pt>
                <c:pt idx="51">
                  <c:v>450</c:v>
                </c:pt>
                <c:pt idx="52">
                  <c:v>450</c:v>
                </c:pt>
                <c:pt idx="53">
                  <c:v>450</c:v>
                </c:pt>
                <c:pt idx="54">
                  <c:v>450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450</c:v>
                </c:pt>
                <c:pt idx="59">
                  <c:v>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EA-496E-A0BC-EDC17871753F}"/>
            </c:ext>
          </c:extLst>
        </c:ser>
        <c:ser>
          <c:idx val="0"/>
          <c:order val="1"/>
          <c:tx>
            <c:strRef>
              <c:f>Fig11_Bottom_Rigth!$C$2:$H$2</c:f>
              <c:strCache>
                <c:ptCount val="6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Fig11_Bottom_Rigth!$D$37:$H$37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Fig11_Bottom_Rigth!$D$6:$H$6</c:f>
              <c:numCache>
                <c:formatCode>General</c:formatCode>
                <c:ptCount val="5"/>
                <c:pt idx="0">
                  <c:v>680</c:v>
                </c:pt>
                <c:pt idx="1">
                  <c:v>940</c:v>
                </c:pt>
                <c:pt idx="2">
                  <c:v>960</c:v>
                </c:pt>
                <c:pt idx="3">
                  <c:v>800</c:v>
                </c:pt>
                <c:pt idx="4">
                  <c:v>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EA-496E-A0BC-EDC17871753F}"/>
            </c:ext>
          </c:extLst>
        </c:ser>
        <c:ser>
          <c:idx val="1"/>
          <c:order val="2"/>
          <c:tx>
            <c:strRef>
              <c:f>Fig11_Bottom_Rigth!$C$23:$BK$23</c:f>
              <c:strCache>
                <c:ptCount val="61"/>
                <c:pt idx="0">
                  <c:v>Hybrid model 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Fig11_Bottom_Rigth!$D$30:$BK$30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Fig11_Bottom_Rigth!$D$27:$BK$27</c:f>
              <c:numCache>
                <c:formatCode>General</c:formatCode>
                <c:ptCount val="60"/>
                <c:pt idx="0">
                  <c:v>500.76136649461398</c:v>
                </c:pt>
                <c:pt idx="1">
                  <c:v>500.67114648796502</c:v>
                </c:pt>
                <c:pt idx="2">
                  <c:v>548.27497545692495</c:v>
                </c:pt>
                <c:pt idx="3">
                  <c:v>549.303976499957</c:v>
                </c:pt>
                <c:pt idx="4">
                  <c:v>531.870095648561</c:v>
                </c:pt>
                <c:pt idx="5">
                  <c:v>548.52488295369801</c:v>
                </c:pt>
                <c:pt idx="6">
                  <c:v>560.52710300302999</c:v>
                </c:pt>
                <c:pt idx="7">
                  <c:v>592.97335706828096</c:v>
                </c:pt>
                <c:pt idx="8">
                  <c:v>617.35315467764099</c:v>
                </c:pt>
                <c:pt idx="9">
                  <c:v>632.17184617168198</c:v>
                </c:pt>
                <c:pt idx="10">
                  <c:v>691.86652118762095</c:v>
                </c:pt>
                <c:pt idx="11">
                  <c:v>723.63720063314099</c:v>
                </c:pt>
                <c:pt idx="12">
                  <c:v>779.778810428729</c:v>
                </c:pt>
                <c:pt idx="13">
                  <c:v>826.43557698076495</c:v>
                </c:pt>
                <c:pt idx="14">
                  <c:v>839.47544718126699</c:v>
                </c:pt>
                <c:pt idx="15">
                  <c:v>898.43596382890701</c:v>
                </c:pt>
                <c:pt idx="16">
                  <c:v>940.01718511935906</c:v>
                </c:pt>
                <c:pt idx="17">
                  <c:v>992.33953623064804</c:v>
                </c:pt>
                <c:pt idx="18">
                  <c:v>1015.26307017534</c:v>
                </c:pt>
                <c:pt idx="19">
                  <c:v>1019.46674732113</c:v>
                </c:pt>
                <c:pt idx="20">
                  <c:v>1024.0921404353401</c:v>
                </c:pt>
                <c:pt idx="21">
                  <c:v>1036.91883853422</c:v>
                </c:pt>
                <c:pt idx="22">
                  <c:v>987.66891481483503</c:v>
                </c:pt>
                <c:pt idx="23">
                  <c:v>1004.81107099595</c:v>
                </c:pt>
                <c:pt idx="24">
                  <c:v>1003.29389044379</c:v>
                </c:pt>
                <c:pt idx="25">
                  <c:v>961.71771436073504</c:v>
                </c:pt>
                <c:pt idx="26">
                  <c:v>996.39369075038996</c:v>
                </c:pt>
                <c:pt idx="27">
                  <c:v>981.01264797083695</c:v>
                </c:pt>
                <c:pt idx="28">
                  <c:v>975.42623809268605</c:v>
                </c:pt>
                <c:pt idx="29">
                  <c:v>933.46118383478404</c:v>
                </c:pt>
                <c:pt idx="30">
                  <c:v>933.46118383478404</c:v>
                </c:pt>
                <c:pt idx="31">
                  <c:v>975.42623809268605</c:v>
                </c:pt>
                <c:pt idx="32">
                  <c:v>981.01264797083695</c:v>
                </c:pt>
                <c:pt idx="33">
                  <c:v>996.39369075038996</c:v>
                </c:pt>
                <c:pt idx="34">
                  <c:v>961.71771436073504</c:v>
                </c:pt>
                <c:pt idx="35">
                  <c:v>1003.29389044379</c:v>
                </c:pt>
                <c:pt idx="36">
                  <c:v>1004.81107099595</c:v>
                </c:pt>
                <c:pt idx="37">
                  <c:v>987.66891481483503</c:v>
                </c:pt>
                <c:pt idx="38">
                  <c:v>1036.91883853422</c:v>
                </c:pt>
                <c:pt idx="39">
                  <c:v>1024.0921404353401</c:v>
                </c:pt>
                <c:pt idx="40">
                  <c:v>1019.46674732113</c:v>
                </c:pt>
                <c:pt idx="41">
                  <c:v>1015.26307017534</c:v>
                </c:pt>
                <c:pt idx="42">
                  <c:v>992.33953623064804</c:v>
                </c:pt>
                <c:pt idx="43">
                  <c:v>940.01718511935906</c:v>
                </c:pt>
                <c:pt idx="44">
                  <c:v>898.43596382890701</c:v>
                </c:pt>
                <c:pt idx="45">
                  <c:v>839.47544718126699</c:v>
                </c:pt>
                <c:pt idx="46">
                  <c:v>826.43557698076495</c:v>
                </c:pt>
                <c:pt idx="47">
                  <c:v>779.778810428729</c:v>
                </c:pt>
                <c:pt idx="48">
                  <c:v>723.63720063314099</c:v>
                </c:pt>
                <c:pt idx="49">
                  <c:v>691.86652118762095</c:v>
                </c:pt>
                <c:pt idx="50">
                  <c:v>632.17184617168198</c:v>
                </c:pt>
                <c:pt idx="51">
                  <c:v>617.35315467764099</c:v>
                </c:pt>
                <c:pt idx="52">
                  <c:v>592.97335706828096</c:v>
                </c:pt>
                <c:pt idx="53">
                  <c:v>560.52710300302999</c:v>
                </c:pt>
                <c:pt idx="54">
                  <c:v>548.52488295369801</c:v>
                </c:pt>
                <c:pt idx="55">
                  <c:v>531.870095648561</c:v>
                </c:pt>
                <c:pt idx="56">
                  <c:v>549.303976499957</c:v>
                </c:pt>
                <c:pt idx="57">
                  <c:v>548.27497545692495</c:v>
                </c:pt>
                <c:pt idx="58">
                  <c:v>500.67114648796502</c:v>
                </c:pt>
                <c:pt idx="59">
                  <c:v>500.76136649461398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EA-496E-A0BC-EDC17871753F}"/>
            </c:ext>
          </c:extLst>
        </c:ser>
        <c:ser>
          <c:idx val="4"/>
          <c:order val="3"/>
          <c:tx>
            <c:v>Hybrid model (average)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Fig11_Bottom_Rigth!$D$37:$H$37</c:f>
              <c:numCache>
                <c:formatCode>General</c:formatCode>
                <c:ptCount val="5"/>
                <c:pt idx="0">
                  <c:v>-12.8</c:v>
                </c:pt>
                <c:pt idx="1">
                  <c:v>-6.4</c:v>
                </c:pt>
                <c:pt idx="2">
                  <c:v>0</c:v>
                </c:pt>
                <c:pt idx="3">
                  <c:v>6.4</c:v>
                </c:pt>
                <c:pt idx="4">
                  <c:v>12.8</c:v>
                </c:pt>
              </c:numCache>
            </c:numRef>
          </c:xVal>
          <c:yVal>
            <c:numRef>
              <c:f>Fig11_Bottom_Rigth!$D$35:$H$35</c:f>
              <c:numCache>
                <c:formatCode>0.00</c:formatCode>
                <c:ptCount val="5"/>
                <c:pt idx="0">
                  <c:v>603.08187460160298</c:v>
                </c:pt>
                <c:pt idx="1">
                  <c:v>946.15841274009699</c:v>
                </c:pt>
                <c:pt idx="2">
                  <c:v>973.77926812603596</c:v>
                </c:pt>
                <c:pt idx="3">
                  <c:v>946.15841274009699</c:v>
                </c:pt>
                <c:pt idx="4">
                  <c:v>603.08187460160298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EA-496E-A0BC-EDC17871753F}"/>
            </c:ext>
          </c:extLst>
        </c:ser>
        <c:ser>
          <c:idx val="2"/>
          <c:order val="4"/>
          <c:tx>
            <c:strRef>
              <c:f>Fig11_Bottom_Rigth!$C$16:$BK$16</c:f>
              <c:strCache>
                <c:ptCount val="6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Fig11_Bottom_Rigth!$D$30:$BK$30</c:f>
              <c:numCache>
                <c:formatCode>General</c:formatCode>
                <c:ptCount val="60"/>
                <c:pt idx="0">
                  <c:v>-15.733333333333333</c:v>
                </c:pt>
                <c:pt idx="1">
                  <c:v>-15.2</c:v>
                </c:pt>
                <c:pt idx="2">
                  <c:v>-14.666666666666666</c:v>
                </c:pt>
                <c:pt idx="3">
                  <c:v>-14.133333333333333</c:v>
                </c:pt>
                <c:pt idx="4">
                  <c:v>-13.6</c:v>
                </c:pt>
                <c:pt idx="5">
                  <c:v>-13.066666666666666</c:v>
                </c:pt>
                <c:pt idx="6">
                  <c:v>-12.533333333333333</c:v>
                </c:pt>
                <c:pt idx="7">
                  <c:v>-12</c:v>
                </c:pt>
                <c:pt idx="8">
                  <c:v>-11.466666666666667</c:v>
                </c:pt>
                <c:pt idx="9">
                  <c:v>-10.933333333333334</c:v>
                </c:pt>
                <c:pt idx="10">
                  <c:v>-10.4</c:v>
                </c:pt>
                <c:pt idx="11">
                  <c:v>-9.8666666666666671</c:v>
                </c:pt>
                <c:pt idx="12">
                  <c:v>-9.3333333333333339</c:v>
                </c:pt>
                <c:pt idx="13">
                  <c:v>-8.8000000000000007</c:v>
                </c:pt>
                <c:pt idx="14">
                  <c:v>-8.2666666666666675</c:v>
                </c:pt>
                <c:pt idx="15">
                  <c:v>-7.7333333333333343</c:v>
                </c:pt>
                <c:pt idx="16">
                  <c:v>-7.2000000000000011</c:v>
                </c:pt>
                <c:pt idx="17">
                  <c:v>-6.6666666666666679</c:v>
                </c:pt>
                <c:pt idx="18">
                  <c:v>-6.1333333333333346</c:v>
                </c:pt>
                <c:pt idx="19">
                  <c:v>-5.6000000000000014</c:v>
                </c:pt>
                <c:pt idx="20">
                  <c:v>-5.0666666666666682</c:v>
                </c:pt>
                <c:pt idx="21">
                  <c:v>-4.533333333333335</c:v>
                </c:pt>
                <c:pt idx="22">
                  <c:v>-4.0000000000000018</c:v>
                </c:pt>
                <c:pt idx="23">
                  <c:v>-3.4666666666666686</c:v>
                </c:pt>
                <c:pt idx="24">
                  <c:v>-2.9333333333333353</c:v>
                </c:pt>
                <c:pt idx="25">
                  <c:v>-2.4000000000000021</c:v>
                </c:pt>
                <c:pt idx="26">
                  <c:v>-1.8666666666666689</c:v>
                </c:pt>
                <c:pt idx="27">
                  <c:v>-1.3333333333333357</c:v>
                </c:pt>
                <c:pt idx="28">
                  <c:v>-0.80000000000000238</c:v>
                </c:pt>
                <c:pt idx="29">
                  <c:v>-0.26666666666666905</c:v>
                </c:pt>
                <c:pt idx="30">
                  <c:v>0.26666666666666428</c:v>
                </c:pt>
                <c:pt idx="31">
                  <c:v>0.7999999999999976</c:v>
                </c:pt>
                <c:pt idx="32">
                  <c:v>1.3333333333333308</c:v>
                </c:pt>
                <c:pt idx="33">
                  <c:v>1.866666666666664</c:v>
                </c:pt>
                <c:pt idx="34">
                  <c:v>2.3999999999999972</c:v>
                </c:pt>
                <c:pt idx="35">
                  <c:v>2.9333333333333305</c:v>
                </c:pt>
                <c:pt idx="36">
                  <c:v>3.4666666666666637</c:v>
                </c:pt>
                <c:pt idx="37">
                  <c:v>3.9999999999999969</c:v>
                </c:pt>
                <c:pt idx="38">
                  <c:v>4.5333333333333306</c:v>
                </c:pt>
                <c:pt idx="39">
                  <c:v>5.0666666666666638</c:v>
                </c:pt>
                <c:pt idx="40">
                  <c:v>5.599999999999997</c:v>
                </c:pt>
                <c:pt idx="41">
                  <c:v>6.1333333333333302</c:v>
                </c:pt>
                <c:pt idx="42">
                  <c:v>6.6666666666666634</c:v>
                </c:pt>
                <c:pt idx="43">
                  <c:v>7.1999999999999966</c:v>
                </c:pt>
                <c:pt idx="44">
                  <c:v>7.7333333333333298</c:v>
                </c:pt>
                <c:pt idx="45">
                  <c:v>8.2666666666666639</c:v>
                </c:pt>
                <c:pt idx="46">
                  <c:v>8.7999999999999972</c:v>
                </c:pt>
                <c:pt idx="47">
                  <c:v>9.3333333333333304</c:v>
                </c:pt>
                <c:pt idx="48">
                  <c:v>9.8666666666666636</c:v>
                </c:pt>
                <c:pt idx="49">
                  <c:v>10.399999999999997</c:v>
                </c:pt>
                <c:pt idx="50">
                  <c:v>10.93333333333333</c:v>
                </c:pt>
                <c:pt idx="51">
                  <c:v>11.466666666666663</c:v>
                </c:pt>
                <c:pt idx="52">
                  <c:v>11.999999999999996</c:v>
                </c:pt>
                <c:pt idx="53">
                  <c:v>12.53333333333333</c:v>
                </c:pt>
                <c:pt idx="54">
                  <c:v>13.066666666666663</c:v>
                </c:pt>
                <c:pt idx="55">
                  <c:v>13.599999999999996</c:v>
                </c:pt>
                <c:pt idx="56">
                  <c:v>14.133333333333329</c:v>
                </c:pt>
                <c:pt idx="57">
                  <c:v>14.666666666666663</c:v>
                </c:pt>
                <c:pt idx="58">
                  <c:v>15.199999999999996</c:v>
                </c:pt>
                <c:pt idx="59">
                  <c:v>15.733333333333329</c:v>
                </c:pt>
              </c:numCache>
            </c:numRef>
          </c:xVal>
          <c:yVal>
            <c:numRef>
              <c:f>Fig11_Bottom_Rigth!$D$20:$BK$20</c:f>
              <c:numCache>
                <c:formatCode>General</c:formatCode>
                <c:ptCount val="60"/>
                <c:pt idx="0">
                  <c:v>469.45115356883502</c:v>
                </c:pt>
                <c:pt idx="1">
                  <c:v>507.25472737183298</c:v>
                </c:pt>
                <c:pt idx="2">
                  <c:v>544.68308984273494</c:v>
                </c:pt>
                <c:pt idx="3">
                  <c:v>581.61752351714995</c:v>
                </c:pt>
                <c:pt idx="4">
                  <c:v>617.94418081302103</c:v>
                </c:pt>
                <c:pt idx="5">
                  <c:v>653.55469445153506</c:v>
                </c:pt>
                <c:pt idx="6">
                  <c:v>688.34668147467403</c:v>
                </c:pt>
                <c:pt idx="7">
                  <c:v>722.22413795342504</c:v>
                </c:pt>
                <c:pt idx="8">
                  <c:v>755.09772424893799</c:v>
                </c:pt>
                <c:pt idx="9">
                  <c:v>786.88494317677498</c:v>
                </c:pt>
                <c:pt idx="10">
                  <c:v>817.510215587311</c:v>
                </c:pt>
                <c:pt idx="11">
                  <c:v>846.90485969161296</c:v>
                </c:pt>
                <c:pt idx="12">
                  <c:v>875.00698192957805</c:v>
                </c:pt>
                <c:pt idx="13">
                  <c:v>901.76128830804498</c:v>
                </c:pt>
                <c:pt idx="14">
                  <c:v>927.11882595519899</c:v>
                </c:pt>
                <c:pt idx="15">
                  <c:v>951.036665175341</c:v>
                </c:pt>
                <c:pt idx="16">
                  <c:v>973.47753257923603</c:v>
                </c:pt>
                <c:pt idx="17">
                  <c:v>994.40940594599897</c:v>
                </c:pt>
                <c:pt idx="18">
                  <c:v>1013.80508137628</c:v>
                </c:pt>
                <c:pt idx="19">
                  <c:v>1031.64172305396</c:v>
                </c:pt>
                <c:pt idx="20">
                  <c:v>1047.9004055712401</c:v>
                </c:pt>
                <c:pt idx="21">
                  <c:v>1062.5656583116299</c:v>
                </c:pt>
                <c:pt idx="22">
                  <c:v>1075.6250208435599</c:v>
                </c:pt>
                <c:pt idx="23">
                  <c:v>1087.0686176685899</c:v>
                </c:pt>
                <c:pt idx="24">
                  <c:v>1096.88876000086</c:v>
                </c:pt>
                <c:pt idx="25">
                  <c:v>1105.07958153714</c:v>
                </c:pt>
                <c:pt idx="26">
                  <c:v>1111.63671441411</c:v>
                </c:pt>
                <c:pt idx="27">
                  <c:v>1116.5570107467399</c:v>
                </c:pt>
                <c:pt idx="28">
                  <c:v>1119.8383143027199</c:v>
                </c:pt>
                <c:pt idx="29">
                  <c:v>1121.47928599743</c:v>
                </c:pt>
                <c:pt idx="30">
                  <c:v>1121.47928599743</c:v>
                </c:pt>
                <c:pt idx="31">
                  <c:v>1119.8383143027199</c:v>
                </c:pt>
                <c:pt idx="32">
                  <c:v>1116.5570107467399</c:v>
                </c:pt>
                <c:pt idx="33">
                  <c:v>1111.63671441411</c:v>
                </c:pt>
                <c:pt idx="34">
                  <c:v>1105.07958153714</c:v>
                </c:pt>
                <c:pt idx="35">
                  <c:v>1096.88876000086</c:v>
                </c:pt>
                <c:pt idx="36">
                  <c:v>1087.0686176685899</c:v>
                </c:pt>
                <c:pt idx="37">
                  <c:v>1075.6250208435599</c:v>
                </c:pt>
                <c:pt idx="38">
                  <c:v>1062.5656583116299</c:v>
                </c:pt>
                <c:pt idx="39">
                  <c:v>1047.9004055712401</c:v>
                </c:pt>
                <c:pt idx="40">
                  <c:v>1031.64172305396</c:v>
                </c:pt>
                <c:pt idx="41">
                  <c:v>1013.80508137629</c:v>
                </c:pt>
                <c:pt idx="42">
                  <c:v>994.40940594599897</c:v>
                </c:pt>
                <c:pt idx="43">
                  <c:v>973.47753257923603</c:v>
                </c:pt>
                <c:pt idx="44">
                  <c:v>951.036665175341</c:v>
                </c:pt>
                <c:pt idx="45">
                  <c:v>927.11882595520001</c:v>
                </c:pt>
                <c:pt idx="46">
                  <c:v>901.76128830804498</c:v>
                </c:pt>
                <c:pt idx="47">
                  <c:v>875.00698192957805</c:v>
                </c:pt>
                <c:pt idx="48">
                  <c:v>846.90485969161296</c:v>
                </c:pt>
                <c:pt idx="49">
                  <c:v>817.510215587311</c:v>
                </c:pt>
                <c:pt idx="50">
                  <c:v>786.88494317677601</c:v>
                </c:pt>
                <c:pt idx="51">
                  <c:v>755.09772424893697</c:v>
                </c:pt>
                <c:pt idx="52">
                  <c:v>722.22413795342595</c:v>
                </c:pt>
                <c:pt idx="53">
                  <c:v>688.34668147467403</c:v>
                </c:pt>
                <c:pt idx="54">
                  <c:v>653.55469445153403</c:v>
                </c:pt>
                <c:pt idx="55">
                  <c:v>617.94418081302103</c:v>
                </c:pt>
                <c:pt idx="56">
                  <c:v>581.61752351714995</c:v>
                </c:pt>
                <c:pt idx="57">
                  <c:v>544.68308984273494</c:v>
                </c:pt>
                <c:pt idx="58">
                  <c:v>507.254727371831</c:v>
                </c:pt>
                <c:pt idx="59">
                  <c:v>469.45115356883502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EA-496E-A0BC-EDC178717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4960032"/>
        <c:axId val="1304959616"/>
      </c:scatterChart>
      <c:valAx>
        <c:axId val="1304960032"/>
        <c:scaling>
          <c:orientation val="minMax"/>
          <c:max val="18"/>
          <c:min val="-1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Roll axial position y-axis (cm)</a:t>
                </a:r>
              </a:p>
            </c:rich>
          </c:tx>
          <c:layout>
            <c:manualLayout>
              <c:xMode val="edge"/>
              <c:yMode val="edge"/>
              <c:x val="0.27661387203480031"/>
              <c:y val="0.92221859801486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59616"/>
        <c:crossesAt val="-8.0000000000000016E-2"/>
        <c:crossBetween val="midCat"/>
        <c:majorUnit val="6"/>
        <c:minorUnit val="3"/>
      </c:valAx>
      <c:valAx>
        <c:axId val="1304959616"/>
        <c:scaling>
          <c:orientation val="minMax"/>
          <c:max val="1800"/>
          <c:min val="2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BSA (cm²/g)</a:t>
                </a:r>
              </a:p>
            </c:rich>
          </c:tx>
          <c:layout>
            <c:manualLayout>
              <c:xMode val="edge"/>
              <c:yMode val="edge"/>
              <c:x val="1.6668320504278707E-3"/>
              <c:y val="0.27598161607430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04960032"/>
        <c:crossesAt val="-18"/>
        <c:crossBetween val="midCat"/>
        <c:min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168327484772828"/>
          <c:y val="4.5683234963437014E-2"/>
          <c:w val="0.60177278549564672"/>
          <c:h val="0.30077790877566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3032407407407"/>
          <c:y val="5.1597039953339169E-2"/>
          <c:w val="0.74845787037037048"/>
          <c:h val="0.73043999708369789"/>
        </c:manualLayout>
      </c:layout>
      <c:scatterChart>
        <c:scatterStyle val="smoothMarker"/>
        <c:varyColors val="0"/>
        <c:ser>
          <c:idx val="2"/>
          <c:order val="0"/>
          <c:tx>
            <c:strRef>
              <c:f>Fig_13!$F$2</c:f>
              <c:strCache>
                <c:ptCount val="1"/>
                <c:pt idx="0">
                  <c:v>Pilot scale</c:v>
                </c:pt>
              </c:strCache>
            </c:strRef>
          </c:tx>
          <c:spPr>
            <a:ln w="1270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Fig_13!$F$3:$F$62</c:f>
              <c:numCache>
                <c:formatCode>General</c:formatCode>
                <c:ptCount val="60"/>
                <c:pt idx="0">
                  <c:v>-0.51624999999999999</c:v>
                </c:pt>
                <c:pt idx="1">
                  <c:v>-0.49874999999999997</c:v>
                </c:pt>
                <c:pt idx="2">
                  <c:v>-0.48125000000000001</c:v>
                </c:pt>
                <c:pt idx="3">
                  <c:v>-0.46375</c:v>
                </c:pt>
                <c:pt idx="4">
                  <c:v>-0.44625000000000004</c:v>
                </c:pt>
                <c:pt idx="5">
                  <c:v>-0.42875000000000008</c:v>
                </c:pt>
                <c:pt idx="6">
                  <c:v>-0.41125000000000006</c:v>
                </c:pt>
                <c:pt idx="7">
                  <c:v>-0.3937500000000001</c:v>
                </c:pt>
                <c:pt idx="8">
                  <c:v>-0.37625000000000008</c:v>
                </c:pt>
                <c:pt idx="9">
                  <c:v>-0.35875000000000012</c:v>
                </c:pt>
                <c:pt idx="10">
                  <c:v>-0.34125000000000016</c:v>
                </c:pt>
                <c:pt idx="11">
                  <c:v>-0.32375000000000015</c:v>
                </c:pt>
                <c:pt idx="12">
                  <c:v>-0.30625000000000019</c:v>
                </c:pt>
                <c:pt idx="13">
                  <c:v>-0.28875000000000017</c:v>
                </c:pt>
                <c:pt idx="14">
                  <c:v>-0.27125000000000021</c:v>
                </c:pt>
                <c:pt idx="15">
                  <c:v>-0.25375000000000025</c:v>
                </c:pt>
                <c:pt idx="16">
                  <c:v>-0.23625000000000024</c:v>
                </c:pt>
                <c:pt idx="17">
                  <c:v>-0.21875000000000028</c:v>
                </c:pt>
                <c:pt idx="18">
                  <c:v>-0.20125000000000029</c:v>
                </c:pt>
                <c:pt idx="19">
                  <c:v>-0.18375000000000027</c:v>
                </c:pt>
                <c:pt idx="20">
                  <c:v>-0.16625000000000029</c:v>
                </c:pt>
                <c:pt idx="21">
                  <c:v>-0.14875000000000027</c:v>
                </c:pt>
                <c:pt idx="22">
                  <c:v>-0.13125000000000026</c:v>
                </c:pt>
                <c:pt idx="23">
                  <c:v>-0.11375000000000027</c:v>
                </c:pt>
                <c:pt idx="24">
                  <c:v>-9.6250000000000252E-2</c:v>
                </c:pt>
                <c:pt idx="25">
                  <c:v>-7.875000000000025E-2</c:v>
                </c:pt>
                <c:pt idx="26">
                  <c:v>-6.1250000000000249E-2</c:v>
                </c:pt>
                <c:pt idx="27">
                  <c:v>-4.3750000000000247E-2</c:v>
                </c:pt>
                <c:pt idx="28">
                  <c:v>-2.6250000000000252E-2</c:v>
                </c:pt>
                <c:pt idx="29">
                  <c:v>-8.7500000000002524E-3</c:v>
                </c:pt>
                <c:pt idx="30">
                  <c:v>8.7499999999997476E-3</c:v>
                </c:pt>
                <c:pt idx="31">
                  <c:v>2.6249999999999746E-2</c:v>
                </c:pt>
                <c:pt idx="32">
                  <c:v>4.3749999999999747E-2</c:v>
                </c:pt>
                <c:pt idx="33">
                  <c:v>6.1249999999999735E-2</c:v>
                </c:pt>
                <c:pt idx="34">
                  <c:v>7.8749999999999737E-2</c:v>
                </c:pt>
                <c:pt idx="35">
                  <c:v>9.6249999999999752E-2</c:v>
                </c:pt>
                <c:pt idx="36">
                  <c:v>0.11374999999999975</c:v>
                </c:pt>
                <c:pt idx="37">
                  <c:v>0.13124999999999976</c:v>
                </c:pt>
                <c:pt idx="38">
                  <c:v>0.14874999999999977</c:v>
                </c:pt>
                <c:pt idx="39">
                  <c:v>0.16624999999999976</c:v>
                </c:pt>
                <c:pt idx="40">
                  <c:v>0.18374999999999977</c:v>
                </c:pt>
                <c:pt idx="41">
                  <c:v>0.20124999999999976</c:v>
                </c:pt>
                <c:pt idx="42">
                  <c:v>0.21874999999999972</c:v>
                </c:pt>
                <c:pt idx="43">
                  <c:v>0.23624999999999971</c:v>
                </c:pt>
                <c:pt idx="44">
                  <c:v>0.2537499999999997</c:v>
                </c:pt>
                <c:pt idx="45">
                  <c:v>0.27124999999999966</c:v>
                </c:pt>
                <c:pt idx="46">
                  <c:v>0.28874999999999967</c:v>
                </c:pt>
                <c:pt idx="47">
                  <c:v>0.30624999999999963</c:v>
                </c:pt>
                <c:pt idx="48">
                  <c:v>0.32374999999999965</c:v>
                </c:pt>
                <c:pt idx="49">
                  <c:v>0.34124999999999961</c:v>
                </c:pt>
                <c:pt idx="50">
                  <c:v>0.35874999999999957</c:v>
                </c:pt>
                <c:pt idx="51">
                  <c:v>0.37624999999999958</c:v>
                </c:pt>
                <c:pt idx="52">
                  <c:v>0.39374999999999954</c:v>
                </c:pt>
                <c:pt idx="53">
                  <c:v>0.41124999999999956</c:v>
                </c:pt>
                <c:pt idx="54">
                  <c:v>0.42874999999999952</c:v>
                </c:pt>
                <c:pt idx="55">
                  <c:v>0.44624999999999948</c:v>
                </c:pt>
                <c:pt idx="56">
                  <c:v>0.4637499999999995</c:v>
                </c:pt>
                <c:pt idx="57">
                  <c:v>0.48124999999999946</c:v>
                </c:pt>
                <c:pt idx="58">
                  <c:v>0.49874999999999947</c:v>
                </c:pt>
                <c:pt idx="59">
                  <c:v>0.51624999999999943</c:v>
                </c:pt>
              </c:numCache>
            </c:numRef>
          </c:xVal>
          <c:yVal>
            <c:numRef>
              <c:f>Fig_13!$G$3:$G$62</c:f>
              <c:numCache>
                <c:formatCode>General</c:formatCode>
                <c:ptCount val="60"/>
                <c:pt idx="0">
                  <c:v>5.4161013183291968E-3</c:v>
                </c:pt>
                <c:pt idx="1">
                  <c:v>4.2136831494191514E-2</c:v>
                </c:pt>
                <c:pt idx="2">
                  <c:v>5.4275950684144841E-2</c:v>
                </c:pt>
                <c:pt idx="3">
                  <c:v>6.3360780849895687E-2</c:v>
                </c:pt>
                <c:pt idx="4">
                  <c:v>7.0598229207538846E-2</c:v>
                </c:pt>
                <c:pt idx="5">
                  <c:v>8.9732310437695251E-2</c:v>
                </c:pt>
                <c:pt idx="6">
                  <c:v>0.10496932660147336</c:v>
                </c:pt>
                <c:pt idx="7">
                  <c:v>0.16364498047210335</c:v>
                </c:pt>
                <c:pt idx="8">
                  <c:v>0.20613535233893451</c:v>
                </c:pt>
                <c:pt idx="9">
                  <c:v>0.19748042559196852</c:v>
                </c:pt>
                <c:pt idx="10">
                  <c:v>0.25984068598505888</c:v>
                </c:pt>
                <c:pt idx="11">
                  <c:v>0.34220770857682342</c:v>
                </c:pt>
                <c:pt idx="12">
                  <c:v>0.42257644160275137</c:v>
                </c:pt>
                <c:pt idx="13">
                  <c:v>0.47600621753048589</c:v>
                </c:pt>
                <c:pt idx="14">
                  <c:v>0.51044450811784658</c:v>
                </c:pt>
                <c:pt idx="15">
                  <c:v>0.61786099782175885</c:v>
                </c:pt>
                <c:pt idx="16">
                  <c:v>0.71576407336459946</c:v>
                </c:pt>
                <c:pt idx="17">
                  <c:v>0.71693772302851755</c:v>
                </c:pt>
                <c:pt idx="18">
                  <c:v>0.79586216236977192</c:v>
                </c:pt>
                <c:pt idx="19">
                  <c:v>0.89075727433467222</c:v>
                </c:pt>
                <c:pt idx="20">
                  <c:v>0.7595715388874531</c:v>
                </c:pt>
                <c:pt idx="21">
                  <c:v>0.74516593071823145</c:v>
                </c:pt>
                <c:pt idx="22">
                  <c:v>0.76329624450927225</c:v>
                </c:pt>
                <c:pt idx="23">
                  <c:v>0.77418301799393252</c:v>
                </c:pt>
                <c:pt idx="24">
                  <c:v>0.65667828249947047</c:v>
                </c:pt>
                <c:pt idx="25">
                  <c:v>0.79020448208930294</c:v>
                </c:pt>
                <c:pt idx="26">
                  <c:v>0.7574416198209164</c:v>
                </c:pt>
                <c:pt idx="27">
                  <c:v>0.75853036888976522</c:v>
                </c:pt>
                <c:pt idx="28">
                  <c:v>0.85285934968173682</c:v>
                </c:pt>
                <c:pt idx="29">
                  <c:v>0.86900709090490869</c:v>
                </c:pt>
                <c:pt idx="30">
                  <c:v>1</c:v>
                </c:pt>
                <c:pt idx="31">
                  <c:v>0.90095054122080587</c:v>
                </c:pt>
                <c:pt idx="32">
                  <c:v>0.85818236623492883</c:v>
                </c:pt>
                <c:pt idx="33">
                  <c:v>0.89332553794257386</c:v>
                </c:pt>
                <c:pt idx="34">
                  <c:v>0.91010223305133808</c:v>
                </c:pt>
                <c:pt idx="35">
                  <c:v>0.86541710534931571</c:v>
                </c:pt>
                <c:pt idx="36">
                  <c:v>0.89619733103691768</c:v>
                </c:pt>
                <c:pt idx="37">
                  <c:v>0.82220748300228919</c:v>
                </c:pt>
                <c:pt idx="38">
                  <c:v>0.80304697351706744</c:v>
                </c:pt>
                <c:pt idx="39">
                  <c:v>0.7667653938593304</c:v>
                </c:pt>
                <c:pt idx="40">
                  <c:v>0.76160708729943516</c:v>
                </c:pt>
                <c:pt idx="41">
                  <c:v>0.63946457595138395</c:v>
                </c:pt>
                <c:pt idx="42">
                  <c:v>0.57984048485385897</c:v>
                </c:pt>
                <c:pt idx="43">
                  <c:v>0.59016668736359024</c:v>
                </c:pt>
                <c:pt idx="44">
                  <c:v>0.41976049198859239</c:v>
                </c:pt>
                <c:pt idx="45">
                  <c:v>0.43747758766866918</c:v>
                </c:pt>
                <c:pt idx="46">
                  <c:v>0.35192926214408499</c:v>
                </c:pt>
                <c:pt idx="47">
                  <c:v>0.24954165308353163</c:v>
                </c:pt>
                <c:pt idx="48">
                  <c:v>0.17305780081592059</c:v>
                </c:pt>
                <c:pt idx="49">
                  <c:v>0.17827949799424783</c:v>
                </c:pt>
                <c:pt idx="50">
                  <c:v>0.13303917042913405</c:v>
                </c:pt>
                <c:pt idx="51">
                  <c:v>0.12303026287512725</c:v>
                </c:pt>
                <c:pt idx="52">
                  <c:v>0.12606240247174344</c:v>
                </c:pt>
                <c:pt idx="53">
                  <c:v>9.9239782222065406E-2</c:v>
                </c:pt>
                <c:pt idx="54">
                  <c:v>7.283662001473272E-2</c:v>
                </c:pt>
                <c:pt idx="55">
                  <c:v>5.3378818755773431E-2</c:v>
                </c:pt>
                <c:pt idx="56">
                  <c:v>6.2726255391048508E-2</c:v>
                </c:pt>
                <c:pt idx="57">
                  <c:v>3.8636057267718849E-2</c:v>
                </c:pt>
                <c:pt idx="58">
                  <c:v>2.8875651074530117E-2</c:v>
                </c:pt>
                <c:pt idx="59">
                  <c:v>5.3795435906557384E-3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62-4896-BF86-9906412C54E8}"/>
            </c:ext>
          </c:extLst>
        </c:ser>
        <c:ser>
          <c:idx val="1"/>
          <c:order val="1"/>
          <c:tx>
            <c:strRef>
              <c:f>Fig_13!$C$2</c:f>
              <c:strCache>
                <c:ptCount val="1"/>
                <c:pt idx="0">
                  <c:v>Industrial scale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square"/>
            <c:size val="4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Fig_13!$C$3:$C$160</c:f>
              <c:numCache>
                <c:formatCode>General</c:formatCode>
                <c:ptCount val="158"/>
                <c:pt idx="0">
                  <c:v>-0.49675781250000001</c:v>
                </c:pt>
                <c:pt idx="1">
                  <c:v>-0.49042968749999999</c:v>
                </c:pt>
                <c:pt idx="2">
                  <c:v>-0.48410156250000003</c:v>
                </c:pt>
                <c:pt idx="3">
                  <c:v>-0.47777343750000001</c:v>
                </c:pt>
                <c:pt idx="4">
                  <c:v>-0.47144531249999999</c:v>
                </c:pt>
                <c:pt idx="5">
                  <c:v>-0.46511718749999997</c:v>
                </c:pt>
                <c:pt idx="6">
                  <c:v>-0.45878906250000001</c:v>
                </c:pt>
                <c:pt idx="7">
                  <c:v>-0.45246093749999999</c:v>
                </c:pt>
                <c:pt idx="8">
                  <c:v>-0.44613281249999998</c:v>
                </c:pt>
                <c:pt idx="9">
                  <c:v>-0.43980468750000001</c:v>
                </c:pt>
                <c:pt idx="10">
                  <c:v>-0.4334765625</c:v>
                </c:pt>
                <c:pt idx="11">
                  <c:v>-0.42714843749999998</c:v>
                </c:pt>
                <c:pt idx="12">
                  <c:v>-0.42082031250000002</c:v>
                </c:pt>
                <c:pt idx="13">
                  <c:v>-0.4144921875</c:v>
                </c:pt>
                <c:pt idx="14">
                  <c:v>-0.40816406249999998</c:v>
                </c:pt>
                <c:pt idx="15">
                  <c:v>-0.40183593750000002</c:v>
                </c:pt>
                <c:pt idx="16">
                  <c:v>-0.3955078125</c:v>
                </c:pt>
                <c:pt idx="17">
                  <c:v>-0.38917968749999998</c:v>
                </c:pt>
                <c:pt idx="18">
                  <c:v>-0.38285156250000002</c:v>
                </c:pt>
                <c:pt idx="19">
                  <c:v>-0.3765234375</c:v>
                </c:pt>
                <c:pt idx="20">
                  <c:v>-0.37019531249999998</c:v>
                </c:pt>
                <c:pt idx="21">
                  <c:v>-0.36386718750000002</c:v>
                </c:pt>
                <c:pt idx="22">
                  <c:v>-0.3575390625</c:v>
                </c:pt>
                <c:pt idx="23">
                  <c:v>-0.35121093749999999</c:v>
                </c:pt>
                <c:pt idx="24">
                  <c:v>-0.34488281250000002</c:v>
                </c:pt>
                <c:pt idx="25">
                  <c:v>-0.33855468750000001</c:v>
                </c:pt>
                <c:pt idx="26">
                  <c:v>-0.33222656249999999</c:v>
                </c:pt>
                <c:pt idx="27">
                  <c:v>-0.32589843750000003</c:v>
                </c:pt>
                <c:pt idx="28">
                  <c:v>-0.31957031250000001</c:v>
                </c:pt>
                <c:pt idx="29">
                  <c:v>-0.31324218749999999</c:v>
                </c:pt>
                <c:pt idx="30">
                  <c:v>-0.30691406249999997</c:v>
                </c:pt>
                <c:pt idx="31">
                  <c:v>-0.30058593750000001</c:v>
                </c:pt>
                <c:pt idx="32">
                  <c:v>-0.29425781249999999</c:v>
                </c:pt>
                <c:pt idx="33">
                  <c:v>-0.28792968749999998</c:v>
                </c:pt>
                <c:pt idx="34">
                  <c:v>-0.28160156250000001</c:v>
                </c:pt>
                <c:pt idx="35">
                  <c:v>-0.2752734375</c:v>
                </c:pt>
                <c:pt idx="36">
                  <c:v>-0.26894531249999998</c:v>
                </c:pt>
                <c:pt idx="37">
                  <c:v>-0.26261718750000002</c:v>
                </c:pt>
                <c:pt idx="38">
                  <c:v>-0.2562890625</c:v>
                </c:pt>
                <c:pt idx="39">
                  <c:v>-0.24996093750000001</c:v>
                </c:pt>
                <c:pt idx="40">
                  <c:v>-0.24363281249999999</c:v>
                </c:pt>
                <c:pt idx="41">
                  <c:v>-0.2373046875</c:v>
                </c:pt>
                <c:pt idx="42">
                  <c:v>-0.23097656250000001</c:v>
                </c:pt>
                <c:pt idx="43">
                  <c:v>-0.22464843749999999</c:v>
                </c:pt>
                <c:pt idx="44">
                  <c:v>-0.2183203125</c:v>
                </c:pt>
                <c:pt idx="45">
                  <c:v>-0.21199218750000001</c:v>
                </c:pt>
                <c:pt idx="46">
                  <c:v>-0.20566406249999999</c:v>
                </c:pt>
                <c:pt idx="47">
                  <c:v>-0.1993359375</c:v>
                </c:pt>
                <c:pt idx="48">
                  <c:v>-0.19300781249999999</c:v>
                </c:pt>
                <c:pt idx="49">
                  <c:v>-0.1866796875</c:v>
                </c:pt>
                <c:pt idx="50">
                  <c:v>-0.18035156250000001</c:v>
                </c:pt>
                <c:pt idx="51">
                  <c:v>-0.17402343749999999</c:v>
                </c:pt>
                <c:pt idx="52">
                  <c:v>-0.1676953125</c:v>
                </c:pt>
                <c:pt idx="53">
                  <c:v>-0.16136718750000001</c:v>
                </c:pt>
                <c:pt idx="54">
                  <c:v>-0.15503906249999999</c:v>
                </c:pt>
                <c:pt idx="55">
                  <c:v>-0.1487109375</c:v>
                </c:pt>
                <c:pt idx="56">
                  <c:v>-0.14238281250000001</c:v>
                </c:pt>
                <c:pt idx="57">
                  <c:v>-0.13605468749999999</c:v>
                </c:pt>
                <c:pt idx="58">
                  <c:v>-0.1297265625</c:v>
                </c:pt>
                <c:pt idx="59">
                  <c:v>-0.1233984375</c:v>
                </c:pt>
                <c:pt idx="60">
                  <c:v>-0.1170703125</c:v>
                </c:pt>
                <c:pt idx="61">
                  <c:v>-0.11074218750000001</c:v>
                </c:pt>
                <c:pt idx="62">
                  <c:v>-0.1044140625</c:v>
                </c:pt>
                <c:pt idx="63">
                  <c:v>-9.8085937499999998E-2</c:v>
                </c:pt>
                <c:pt idx="64">
                  <c:v>-9.1757812499999994E-2</c:v>
                </c:pt>
                <c:pt idx="65">
                  <c:v>-8.5429687500000004E-2</c:v>
                </c:pt>
                <c:pt idx="66">
                  <c:v>-7.91015625E-2</c:v>
                </c:pt>
                <c:pt idx="67">
                  <c:v>-7.2773437499999996E-2</c:v>
                </c:pt>
                <c:pt idx="68">
                  <c:v>-6.6445312500000006E-2</c:v>
                </c:pt>
                <c:pt idx="69">
                  <c:v>-6.0117187500000002E-2</c:v>
                </c:pt>
                <c:pt idx="70">
                  <c:v>-5.3789062499999998E-2</c:v>
                </c:pt>
                <c:pt idx="71">
                  <c:v>-4.7460937500000001E-2</c:v>
                </c:pt>
                <c:pt idx="72">
                  <c:v>-4.1132812499999998E-2</c:v>
                </c:pt>
                <c:pt idx="73">
                  <c:v>-3.4804687500000001E-2</c:v>
                </c:pt>
                <c:pt idx="74">
                  <c:v>-2.84765625E-2</c:v>
                </c:pt>
                <c:pt idx="75">
                  <c:v>-2.21484375E-2</c:v>
                </c:pt>
                <c:pt idx="76">
                  <c:v>-1.5820312499999999E-2</c:v>
                </c:pt>
                <c:pt idx="77">
                  <c:v>-9.4921875000000006E-3</c:v>
                </c:pt>
                <c:pt idx="78">
                  <c:v>-3.1640625000000002E-3</c:v>
                </c:pt>
                <c:pt idx="79">
                  <c:v>3.1640625000000002E-3</c:v>
                </c:pt>
                <c:pt idx="80">
                  <c:v>9.4921875000000006E-3</c:v>
                </c:pt>
                <c:pt idx="81">
                  <c:v>1.5820312499999999E-2</c:v>
                </c:pt>
                <c:pt idx="82">
                  <c:v>2.21484375E-2</c:v>
                </c:pt>
                <c:pt idx="83">
                  <c:v>2.84765625E-2</c:v>
                </c:pt>
                <c:pt idx="84">
                  <c:v>3.4804687500000001E-2</c:v>
                </c:pt>
                <c:pt idx="85">
                  <c:v>4.1132812499999998E-2</c:v>
                </c:pt>
                <c:pt idx="86">
                  <c:v>4.7460937500000001E-2</c:v>
                </c:pt>
                <c:pt idx="87">
                  <c:v>5.3789062499999998E-2</c:v>
                </c:pt>
                <c:pt idx="88">
                  <c:v>6.0117187500000002E-2</c:v>
                </c:pt>
                <c:pt idx="89">
                  <c:v>6.6445312500000006E-2</c:v>
                </c:pt>
                <c:pt idx="90">
                  <c:v>7.2773437499999996E-2</c:v>
                </c:pt>
                <c:pt idx="91">
                  <c:v>7.91015625E-2</c:v>
                </c:pt>
                <c:pt idx="92">
                  <c:v>8.5429687500000004E-2</c:v>
                </c:pt>
                <c:pt idx="93">
                  <c:v>9.1757812499999994E-2</c:v>
                </c:pt>
                <c:pt idx="94">
                  <c:v>9.8085937499999998E-2</c:v>
                </c:pt>
                <c:pt idx="95">
                  <c:v>0.1044140625</c:v>
                </c:pt>
                <c:pt idx="96">
                  <c:v>0.11074218750000001</c:v>
                </c:pt>
                <c:pt idx="97">
                  <c:v>0.1170703125</c:v>
                </c:pt>
                <c:pt idx="98">
                  <c:v>0.1233984375</c:v>
                </c:pt>
                <c:pt idx="99">
                  <c:v>0.1297265625</c:v>
                </c:pt>
                <c:pt idx="100">
                  <c:v>0.13605468749999999</c:v>
                </c:pt>
                <c:pt idx="101">
                  <c:v>0.14238281250000001</c:v>
                </c:pt>
                <c:pt idx="102">
                  <c:v>0.1487109375</c:v>
                </c:pt>
                <c:pt idx="103">
                  <c:v>0.15503906249999999</c:v>
                </c:pt>
                <c:pt idx="104">
                  <c:v>0.16136718750000001</c:v>
                </c:pt>
                <c:pt idx="105">
                  <c:v>0.1676953125</c:v>
                </c:pt>
                <c:pt idx="106">
                  <c:v>0.17402343749999999</c:v>
                </c:pt>
                <c:pt idx="107">
                  <c:v>0.18035156250000001</c:v>
                </c:pt>
                <c:pt idx="108">
                  <c:v>0.1866796875</c:v>
                </c:pt>
                <c:pt idx="109">
                  <c:v>0.19300781249999999</c:v>
                </c:pt>
                <c:pt idx="110">
                  <c:v>0.1993359375</c:v>
                </c:pt>
                <c:pt idx="111">
                  <c:v>0.20566406249999999</c:v>
                </c:pt>
                <c:pt idx="112">
                  <c:v>0.21199218750000001</c:v>
                </c:pt>
                <c:pt idx="113">
                  <c:v>0.2183203125</c:v>
                </c:pt>
                <c:pt idx="114">
                  <c:v>0.22464843749999999</c:v>
                </c:pt>
                <c:pt idx="115">
                  <c:v>0.23097656250000001</c:v>
                </c:pt>
                <c:pt idx="116">
                  <c:v>0.2373046875</c:v>
                </c:pt>
                <c:pt idx="117">
                  <c:v>0.24363281249999999</c:v>
                </c:pt>
                <c:pt idx="118">
                  <c:v>0.24996093750000001</c:v>
                </c:pt>
                <c:pt idx="119">
                  <c:v>0.2562890625</c:v>
                </c:pt>
                <c:pt idx="120">
                  <c:v>0.26261718750000002</c:v>
                </c:pt>
                <c:pt idx="121">
                  <c:v>0.26894531249999998</c:v>
                </c:pt>
                <c:pt idx="122">
                  <c:v>0.2752734375</c:v>
                </c:pt>
                <c:pt idx="123">
                  <c:v>0.28160156250000001</c:v>
                </c:pt>
                <c:pt idx="124">
                  <c:v>0.28792968749999998</c:v>
                </c:pt>
                <c:pt idx="125">
                  <c:v>0.29425781249999999</c:v>
                </c:pt>
                <c:pt idx="126">
                  <c:v>0.30058593750000001</c:v>
                </c:pt>
                <c:pt idx="127">
                  <c:v>0.30691406249999997</c:v>
                </c:pt>
                <c:pt idx="128">
                  <c:v>0.31324218749999999</c:v>
                </c:pt>
                <c:pt idx="129">
                  <c:v>0.31957031250000001</c:v>
                </c:pt>
                <c:pt idx="130">
                  <c:v>0.32589843750000003</c:v>
                </c:pt>
                <c:pt idx="131">
                  <c:v>0.33222656249999999</c:v>
                </c:pt>
                <c:pt idx="132">
                  <c:v>0.33855468750000001</c:v>
                </c:pt>
                <c:pt idx="133">
                  <c:v>0.34488281250000002</c:v>
                </c:pt>
                <c:pt idx="134">
                  <c:v>0.35121093749999999</c:v>
                </c:pt>
                <c:pt idx="135">
                  <c:v>0.3575390625</c:v>
                </c:pt>
                <c:pt idx="136">
                  <c:v>0.36386718750000002</c:v>
                </c:pt>
                <c:pt idx="137">
                  <c:v>0.37019531249999998</c:v>
                </c:pt>
                <c:pt idx="138">
                  <c:v>0.3765234375</c:v>
                </c:pt>
                <c:pt idx="139">
                  <c:v>0.38285156250000002</c:v>
                </c:pt>
                <c:pt idx="140">
                  <c:v>0.38917968749999998</c:v>
                </c:pt>
                <c:pt idx="141">
                  <c:v>0.3955078125</c:v>
                </c:pt>
                <c:pt idx="142">
                  <c:v>0.40183593750000002</c:v>
                </c:pt>
                <c:pt idx="143">
                  <c:v>0.40816406249999998</c:v>
                </c:pt>
                <c:pt idx="144">
                  <c:v>0.4144921875</c:v>
                </c:pt>
                <c:pt idx="145">
                  <c:v>0.42082031250000002</c:v>
                </c:pt>
                <c:pt idx="146">
                  <c:v>0.42714843749999998</c:v>
                </c:pt>
                <c:pt idx="147">
                  <c:v>0.4334765625</c:v>
                </c:pt>
                <c:pt idx="148">
                  <c:v>0.43980468750000001</c:v>
                </c:pt>
                <c:pt idx="149">
                  <c:v>0.44613281249999998</c:v>
                </c:pt>
                <c:pt idx="150">
                  <c:v>0.45246093749999999</c:v>
                </c:pt>
                <c:pt idx="151">
                  <c:v>0.45878906250000001</c:v>
                </c:pt>
                <c:pt idx="152">
                  <c:v>0.46511718749999997</c:v>
                </c:pt>
                <c:pt idx="153">
                  <c:v>0.47144531249999999</c:v>
                </c:pt>
                <c:pt idx="154">
                  <c:v>0.47777343750000001</c:v>
                </c:pt>
                <c:pt idx="155">
                  <c:v>0.48410156250000003</c:v>
                </c:pt>
                <c:pt idx="156">
                  <c:v>0.49042968749999999</c:v>
                </c:pt>
                <c:pt idx="157">
                  <c:v>0.49675781250000001</c:v>
                </c:pt>
              </c:numCache>
            </c:numRef>
          </c:xVal>
          <c:yVal>
            <c:numRef>
              <c:f>Fig_13!$D$3:$D$160</c:f>
              <c:numCache>
                <c:formatCode>General</c:formatCode>
                <c:ptCount val="158"/>
                <c:pt idx="0">
                  <c:v>2.576145151023946E-2</c:v>
                </c:pt>
                <c:pt idx="1">
                  <c:v>7.1407112019289801E-2</c:v>
                </c:pt>
                <c:pt idx="2">
                  <c:v>0.10047461095637829</c:v>
                </c:pt>
                <c:pt idx="3">
                  <c:v>0.12605689281333093</c:v>
                </c:pt>
                <c:pt idx="4">
                  <c:v>0.1642317593910923</c:v>
                </c:pt>
                <c:pt idx="5">
                  <c:v>0.2332679814496362</c:v>
                </c:pt>
                <c:pt idx="6">
                  <c:v>0.23419622119751865</c:v>
                </c:pt>
                <c:pt idx="7">
                  <c:v>0.280623816685239</c:v>
                </c:pt>
                <c:pt idx="8">
                  <c:v>0.32469094424842559</c:v>
                </c:pt>
                <c:pt idx="9">
                  <c:v>0.34981248361080319</c:v>
                </c:pt>
                <c:pt idx="10">
                  <c:v>0.36313916976927096</c:v>
                </c:pt>
                <c:pt idx="11">
                  <c:v>0.41181827241644747</c:v>
                </c:pt>
                <c:pt idx="12">
                  <c:v>0.46742456886420164</c:v>
                </c:pt>
                <c:pt idx="13">
                  <c:v>0.47819289684626975</c:v>
                </c:pt>
                <c:pt idx="14">
                  <c:v>0.52991186094004294</c:v>
                </c:pt>
                <c:pt idx="15">
                  <c:v>0.50583348461058908</c:v>
                </c:pt>
                <c:pt idx="16">
                  <c:v>0.48504159747453857</c:v>
                </c:pt>
                <c:pt idx="17">
                  <c:v>0.49369346899602556</c:v>
                </c:pt>
                <c:pt idx="18">
                  <c:v>0.49449619505593823</c:v>
                </c:pt>
                <c:pt idx="19">
                  <c:v>0.52883123625676343</c:v>
                </c:pt>
                <c:pt idx="20">
                  <c:v>0.54835240669015517</c:v>
                </c:pt>
                <c:pt idx="21">
                  <c:v>0.63710293066831925</c:v>
                </c:pt>
                <c:pt idx="22">
                  <c:v>0.64649821913696681</c:v>
                </c:pt>
                <c:pt idx="23">
                  <c:v>0.64554375505054074</c:v>
                </c:pt>
                <c:pt idx="24">
                  <c:v>0.6860025560615316</c:v>
                </c:pt>
                <c:pt idx="25">
                  <c:v>0.70366374894313122</c:v>
                </c:pt>
                <c:pt idx="26">
                  <c:v>0.7181283108275881</c:v>
                </c:pt>
                <c:pt idx="27">
                  <c:v>0.67085160043498027</c:v>
                </c:pt>
                <c:pt idx="28">
                  <c:v>0.6985330400188875</c:v>
                </c:pt>
                <c:pt idx="29">
                  <c:v>0.70971042639994075</c:v>
                </c:pt>
                <c:pt idx="30">
                  <c:v>0.76258254989586816</c:v>
                </c:pt>
                <c:pt idx="31">
                  <c:v>0.75327600656860128</c:v>
                </c:pt>
                <c:pt idx="32">
                  <c:v>0.7738671341652128</c:v>
                </c:pt>
                <c:pt idx="33">
                  <c:v>0.79515817954120416</c:v>
                </c:pt>
                <c:pt idx="34">
                  <c:v>0.84720377144317649</c:v>
                </c:pt>
                <c:pt idx="35">
                  <c:v>0.8422825716652792</c:v>
                </c:pt>
                <c:pt idx="36">
                  <c:v>0.88398202700536765</c:v>
                </c:pt>
                <c:pt idx="37">
                  <c:v>0.85722483954265294</c:v>
                </c:pt>
                <c:pt idx="38">
                  <c:v>0.76378997486027456</c:v>
                </c:pt>
                <c:pt idx="39">
                  <c:v>0.85593553367528907</c:v>
                </c:pt>
                <c:pt idx="40">
                  <c:v>0.82312652152758625</c:v>
                </c:pt>
                <c:pt idx="41">
                  <c:v>0.77932382964690183</c:v>
                </c:pt>
                <c:pt idx="42">
                  <c:v>0.82945122375433045</c:v>
                </c:pt>
                <c:pt idx="43">
                  <c:v>0.82276098914373863</c:v>
                </c:pt>
                <c:pt idx="44">
                  <c:v>0.85276037925553116</c:v>
                </c:pt>
                <c:pt idx="45">
                  <c:v>0.87484090060337383</c:v>
                </c:pt>
                <c:pt idx="46">
                  <c:v>0.89686106488433703</c:v>
                </c:pt>
                <c:pt idx="47">
                  <c:v>0.88760928537119399</c:v>
                </c:pt>
                <c:pt idx="48">
                  <c:v>0.87604785930836493</c:v>
                </c:pt>
                <c:pt idx="49">
                  <c:v>0.94157495708804417</c:v>
                </c:pt>
                <c:pt idx="50">
                  <c:v>0.96695648865897632</c:v>
                </c:pt>
                <c:pt idx="51">
                  <c:v>0.97966775547257623</c:v>
                </c:pt>
                <c:pt idx="52">
                  <c:v>0.97936392086809243</c:v>
                </c:pt>
                <c:pt idx="53">
                  <c:v>1</c:v>
                </c:pt>
                <c:pt idx="54">
                  <c:v>0.95808629507159893</c:v>
                </c:pt>
                <c:pt idx="55">
                  <c:v>0.98067258719860184</c:v>
                </c:pt>
                <c:pt idx="56">
                  <c:v>0.92292024579452658</c:v>
                </c:pt>
                <c:pt idx="57">
                  <c:v>0.88328153696019551</c:v>
                </c:pt>
                <c:pt idx="58">
                  <c:v>0.84264900161662148</c:v>
                </c:pt>
                <c:pt idx="59">
                  <c:v>0.78785501010193015</c:v>
                </c:pt>
                <c:pt idx="60">
                  <c:v>0.86534213973428131</c:v>
                </c:pt>
                <c:pt idx="61">
                  <c:v>0.84727799167862006</c:v>
                </c:pt>
                <c:pt idx="62">
                  <c:v>0.86765030185372372</c:v>
                </c:pt>
                <c:pt idx="63">
                  <c:v>0.86926570868595054</c:v>
                </c:pt>
                <c:pt idx="64">
                  <c:v>0.87478260427047616</c:v>
                </c:pt>
                <c:pt idx="65">
                  <c:v>0.902959118512069</c:v>
                </c:pt>
                <c:pt idx="66">
                  <c:v>0.89036649961292247</c:v>
                </c:pt>
                <c:pt idx="67">
                  <c:v>0.9206360063477359</c:v>
                </c:pt>
                <c:pt idx="68">
                  <c:v>0.92823275116630288</c:v>
                </c:pt>
                <c:pt idx="69">
                  <c:v>0.89738283559629628</c:v>
                </c:pt>
                <c:pt idx="70">
                  <c:v>0.8627197149620971</c:v>
                </c:pt>
                <c:pt idx="71">
                  <c:v>0.86035855827693197</c:v>
                </c:pt>
                <c:pt idx="72">
                  <c:v>0.88065351943560133</c:v>
                </c:pt>
                <c:pt idx="73">
                  <c:v>0.8722351682557693</c:v>
                </c:pt>
                <c:pt idx="74">
                  <c:v>0.83925067811244447</c:v>
                </c:pt>
                <c:pt idx="75">
                  <c:v>0.87745753421043649</c:v>
                </c:pt>
                <c:pt idx="76">
                  <c:v>0.95767855149960002</c:v>
                </c:pt>
                <c:pt idx="77">
                  <c:v>0.94754311514377609</c:v>
                </c:pt>
                <c:pt idx="78">
                  <c:v>0.88969202013348891</c:v>
                </c:pt>
                <c:pt idx="79">
                  <c:v>0.8977260306149063</c:v>
                </c:pt>
                <c:pt idx="80">
                  <c:v>0.88128041771877252</c:v>
                </c:pt>
                <c:pt idx="81">
                  <c:v>0.90792376923288476</c:v>
                </c:pt>
                <c:pt idx="82">
                  <c:v>0.89350314571630407</c:v>
                </c:pt>
                <c:pt idx="83">
                  <c:v>0.89749447989813502</c:v>
                </c:pt>
                <c:pt idx="84">
                  <c:v>0.92358661904303452</c:v>
                </c:pt>
                <c:pt idx="85">
                  <c:v>0.85617264207777077</c:v>
                </c:pt>
                <c:pt idx="86">
                  <c:v>0.85724032216669299</c:v>
                </c:pt>
                <c:pt idx="87">
                  <c:v>0.87872530883563216</c:v>
                </c:pt>
                <c:pt idx="88">
                  <c:v>0.8621905079124611</c:v>
                </c:pt>
                <c:pt idx="89">
                  <c:v>0.87265618005680734</c:v>
                </c:pt>
                <c:pt idx="90">
                  <c:v>0.80350342125435936</c:v>
                </c:pt>
                <c:pt idx="91">
                  <c:v>0.77286817857623702</c:v>
                </c:pt>
                <c:pt idx="92">
                  <c:v>0.77965023452202931</c:v>
                </c:pt>
                <c:pt idx="93">
                  <c:v>0.79401606910661093</c:v>
                </c:pt>
                <c:pt idx="94">
                  <c:v>0.80784271147201103</c:v>
                </c:pt>
                <c:pt idx="95">
                  <c:v>0.77051469191571897</c:v>
                </c:pt>
                <c:pt idx="96">
                  <c:v>0.78526086154477759</c:v>
                </c:pt>
                <c:pt idx="97">
                  <c:v>0.74268349452499971</c:v>
                </c:pt>
                <c:pt idx="98">
                  <c:v>0.74381854134244363</c:v>
                </c:pt>
                <c:pt idx="99">
                  <c:v>0.85114491804073411</c:v>
                </c:pt>
                <c:pt idx="100">
                  <c:v>0.77299666075758022</c:v>
                </c:pt>
                <c:pt idx="101">
                  <c:v>0.78229125895746809</c:v>
                </c:pt>
                <c:pt idx="102">
                  <c:v>0.78442185324194069</c:v>
                </c:pt>
                <c:pt idx="103">
                  <c:v>0.79745871808680879</c:v>
                </c:pt>
                <c:pt idx="104">
                  <c:v>0.76510802714749249</c:v>
                </c:pt>
                <c:pt idx="105">
                  <c:v>0.73311194020838499</c:v>
                </c:pt>
                <c:pt idx="106">
                  <c:v>0.67044936915242848</c:v>
                </c:pt>
                <c:pt idx="107">
                  <c:v>0.64871523603674952</c:v>
                </c:pt>
                <c:pt idx="108">
                  <c:v>0.62656408552637588</c:v>
                </c:pt>
                <c:pt idx="109">
                  <c:v>0.63582558223812891</c:v>
                </c:pt>
                <c:pt idx="110">
                  <c:v>0.68331037353943647</c:v>
                </c:pt>
                <c:pt idx="111">
                  <c:v>0.73361246929577628</c:v>
                </c:pt>
                <c:pt idx="112">
                  <c:v>0.75235808714593722</c:v>
                </c:pt>
                <c:pt idx="113">
                  <c:v>0.76457223601567492</c:v>
                </c:pt>
                <c:pt idx="114">
                  <c:v>0.72275552139674704</c:v>
                </c:pt>
                <c:pt idx="115">
                  <c:v>0.71727791167399357</c:v>
                </c:pt>
                <c:pt idx="116">
                  <c:v>0.74923106224161862</c:v>
                </c:pt>
                <c:pt idx="117">
                  <c:v>0.79194816572241433</c:v>
                </c:pt>
                <c:pt idx="118">
                  <c:v>0.78360544916939256</c:v>
                </c:pt>
                <c:pt idx="119">
                  <c:v>0.7453244796263403</c:v>
                </c:pt>
                <c:pt idx="120">
                  <c:v>0.72583996157224506</c:v>
                </c:pt>
                <c:pt idx="121">
                  <c:v>0.73599186631791758</c:v>
                </c:pt>
                <c:pt idx="122">
                  <c:v>0.81577765937925506</c:v>
                </c:pt>
                <c:pt idx="123">
                  <c:v>0.74264367080834448</c:v>
                </c:pt>
                <c:pt idx="124">
                  <c:v>0.72627240763938195</c:v>
                </c:pt>
                <c:pt idx="125">
                  <c:v>0.73698352137991807</c:v>
                </c:pt>
                <c:pt idx="126">
                  <c:v>0.77307041747483674</c:v>
                </c:pt>
                <c:pt idx="127">
                  <c:v>0.72019527771586411</c:v>
                </c:pt>
                <c:pt idx="128">
                  <c:v>0.70302243665838193</c:v>
                </c:pt>
                <c:pt idx="129">
                  <c:v>0.70062617357193291</c:v>
                </c:pt>
                <c:pt idx="130">
                  <c:v>0.68828257375256341</c:v>
                </c:pt>
                <c:pt idx="131">
                  <c:v>0.63580795529734668</c:v>
                </c:pt>
                <c:pt idx="132">
                  <c:v>0.57961572141035422</c:v>
                </c:pt>
                <c:pt idx="133">
                  <c:v>0.6185959964706309</c:v>
                </c:pt>
                <c:pt idx="134">
                  <c:v>0.60789658822201298</c:v>
                </c:pt>
                <c:pt idx="135">
                  <c:v>0.63715288465750075</c:v>
                </c:pt>
                <c:pt idx="136">
                  <c:v>0.65417771710817241</c:v>
                </c:pt>
                <c:pt idx="137">
                  <c:v>0.630610154950626</c:v>
                </c:pt>
                <c:pt idx="138">
                  <c:v>0.61645809723398948</c:v>
                </c:pt>
                <c:pt idx="139">
                  <c:v>0.60451372025805483</c:v>
                </c:pt>
                <c:pt idx="140">
                  <c:v>0.54449411733369468</c:v>
                </c:pt>
                <c:pt idx="141">
                  <c:v>0.51091193658862333</c:v>
                </c:pt>
                <c:pt idx="142">
                  <c:v>0.49649338766965689</c:v>
                </c:pt>
                <c:pt idx="143">
                  <c:v>0.46887828920850089</c:v>
                </c:pt>
                <c:pt idx="144">
                  <c:v>0.43148583816214109</c:v>
                </c:pt>
                <c:pt idx="145">
                  <c:v>0.45436689068116326</c:v>
                </c:pt>
                <c:pt idx="146">
                  <c:v>0.40195496943882891</c:v>
                </c:pt>
                <c:pt idx="147">
                  <c:v>0.3658410848799768</c:v>
                </c:pt>
                <c:pt idx="148">
                  <c:v>0.35057059258634499</c:v>
                </c:pt>
                <c:pt idx="149">
                  <c:v>0.28864574310431196</c:v>
                </c:pt>
                <c:pt idx="150">
                  <c:v>0.27614937461264211</c:v>
                </c:pt>
                <c:pt idx="151">
                  <c:v>0.25765127530645432</c:v>
                </c:pt>
                <c:pt idx="152">
                  <c:v>0.21473054034976571</c:v>
                </c:pt>
                <c:pt idx="153">
                  <c:v>0.19351991733723231</c:v>
                </c:pt>
                <c:pt idx="154">
                  <c:v>0.15245051687458389</c:v>
                </c:pt>
                <c:pt idx="155">
                  <c:v>0.11111770535425261</c:v>
                </c:pt>
                <c:pt idx="156">
                  <c:v>6.8330120394485661E-2</c:v>
                </c:pt>
                <c:pt idx="157">
                  <c:v>2.5732306513258699E-2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62-4896-BF86-9906412C5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599951"/>
        <c:axId val="1383601199"/>
      </c:scatterChart>
      <c:valAx>
        <c:axId val="1383599951"/>
        <c:scaling>
          <c:orientation val="minMax"/>
          <c:max val="0.55000000000000004"/>
          <c:min val="-0.55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Relative axial (y-distance) from center of the roll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3601199"/>
        <c:crosses val="autoZero"/>
        <c:crossBetween val="midCat"/>
        <c:majorUnit val="0.2"/>
        <c:minorUnit val="0.1"/>
      </c:valAx>
      <c:valAx>
        <c:axId val="1383601199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Relative compressive</a:t>
                </a:r>
                <a:r>
                  <a:rPr lang="pt-BR" baseline="0"/>
                  <a:t> force</a:t>
                </a:r>
                <a:r>
                  <a:rPr lang="pt-BR"/>
                  <a:t> (-)</a:t>
                </a:r>
              </a:p>
            </c:rich>
          </c:tx>
          <c:layout>
            <c:manualLayout>
              <c:xMode val="edge"/>
              <c:yMode val="edge"/>
              <c:x val="6.0130602012006075E-2"/>
              <c:y val="3.4995751633986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3599951"/>
        <c:crossesAt val="-0.60000000000000009"/>
        <c:crossBetween val="midCat"/>
        <c:majorUnit val="0.2"/>
        <c:minorUnit val="0.1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9632761289454205"/>
          <c:y val="0.54288782330717811"/>
          <c:w val="0.33445162037037041"/>
          <c:h val="0.18678320255739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57021935053625"/>
          <c:y val="2.6637012012012011E-2"/>
          <c:w val="0.7509494538306819"/>
          <c:h val="0.78457200136172778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Fig_14_Top!$O$3</c:f>
              <c:strCache>
                <c:ptCount val="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Fig_14_Top!$N$4:$N$16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</c:numCache>
            </c:numRef>
          </c:xVal>
          <c:yVal>
            <c:numRef>
              <c:f>Fig_14_Top!$O$4:$O$16</c:f>
              <c:numCache>
                <c:formatCode>0.00</c:formatCode>
                <c:ptCount val="13"/>
                <c:pt idx="0">
                  <c:v>100</c:v>
                </c:pt>
                <c:pt idx="1">
                  <c:v>99.638999999999996</c:v>
                </c:pt>
                <c:pt idx="2">
                  <c:v>98.13</c:v>
                </c:pt>
                <c:pt idx="3">
                  <c:v>95.4</c:v>
                </c:pt>
                <c:pt idx="4">
                  <c:v>82.22</c:v>
                </c:pt>
                <c:pt idx="5">
                  <c:v>68.44</c:v>
                </c:pt>
                <c:pt idx="6">
                  <c:v>50.99</c:v>
                </c:pt>
                <c:pt idx="7">
                  <c:v>41.86</c:v>
                </c:pt>
                <c:pt idx="8">
                  <c:v>25.85</c:v>
                </c:pt>
                <c:pt idx="9">
                  <c:v>19.27</c:v>
                </c:pt>
                <c:pt idx="10">
                  <c:v>4.8499999999999996</c:v>
                </c:pt>
                <c:pt idx="11">
                  <c:v>0.9</c:v>
                </c:pt>
                <c:pt idx="12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D9-4BA3-9326-C38240CF2805}"/>
            </c:ext>
          </c:extLst>
        </c:ser>
        <c:ser>
          <c:idx val="0"/>
          <c:order val="1"/>
          <c:tx>
            <c:strRef>
              <c:f>Fig_14_Top!$P$3</c:f>
              <c:strCache>
                <c:ptCount val="1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Fig_14_Top!$N$4:$N$17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Fig_14_Top!$P$4:$P$17</c:f>
              <c:numCache>
                <c:formatCode>0.0</c:formatCode>
                <c:ptCount val="14"/>
                <c:pt idx="0">
                  <c:v>100</c:v>
                </c:pt>
                <c:pt idx="1">
                  <c:v>99.912000000000006</c:v>
                </c:pt>
                <c:pt idx="2">
                  <c:v>98.53</c:v>
                </c:pt>
                <c:pt idx="3">
                  <c:v>97.41</c:v>
                </c:pt>
                <c:pt idx="4">
                  <c:v>91.15</c:v>
                </c:pt>
                <c:pt idx="5">
                  <c:v>83.44</c:v>
                </c:pt>
                <c:pt idx="6">
                  <c:v>71.58</c:v>
                </c:pt>
                <c:pt idx="7">
                  <c:v>64.209999999999994</c:v>
                </c:pt>
                <c:pt idx="8">
                  <c:v>48.83</c:v>
                </c:pt>
                <c:pt idx="9">
                  <c:v>41.29</c:v>
                </c:pt>
                <c:pt idx="10">
                  <c:v>19.73</c:v>
                </c:pt>
                <c:pt idx="11">
                  <c:v>9.43</c:v>
                </c:pt>
                <c:pt idx="12">
                  <c:v>4.92</c:v>
                </c:pt>
                <c:pt idx="13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D9-4BA3-9326-C38240CF2805}"/>
            </c:ext>
          </c:extLst>
        </c:ser>
        <c:ser>
          <c:idx val="1"/>
          <c:order val="2"/>
          <c:tx>
            <c:strRef>
              <c:f>Fig_14_Top!$Q$3</c:f>
              <c:strCache>
                <c:ptCount val="1"/>
                <c:pt idx="0">
                  <c:v>Hybrid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Fig_14_Top!$N$4:$N$17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Fig_14_Top!$Q$4:$Q$17</c:f>
              <c:numCache>
                <c:formatCode>0.000</c:formatCode>
                <c:ptCount val="14"/>
                <c:pt idx="0">
                  <c:v>100</c:v>
                </c:pt>
                <c:pt idx="1">
                  <c:v>99.994177974441499</c:v>
                </c:pt>
                <c:pt idx="2">
                  <c:v>99.7907450449122</c:v>
                </c:pt>
                <c:pt idx="3">
                  <c:v>99.046289426405096</c:v>
                </c:pt>
                <c:pt idx="4">
                  <c:v>94.121760111805202</c:v>
                </c:pt>
                <c:pt idx="5">
                  <c:v>86.494696839693106</c:v>
                </c:pt>
                <c:pt idx="6">
                  <c:v>74.688308776966394</c:v>
                </c:pt>
                <c:pt idx="7">
                  <c:v>66.922189128657294</c:v>
                </c:pt>
                <c:pt idx="8">
                  <c:v>52.029086620860603</c:v>
                </c:pt>
                <c:pt idx="9">
                  <c:v>44.2562518049861</c:v>
                </c:pt>
                <c:pt idx="10">
                  <c:v>23.537328661674</c:v>
                </c:pt>
                <c:pt idx="11">
                  <c:v>10.7332492615345</c:v>
                </c:pt>
                <c:pt idx="12">
                  <c:v>4.2033611020335799</c:v>
                </c:pt>
                <c:pt idx="13">
                  <c:v>1.1593910945136501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D9-4BA3-9326-C38240CF2805}"/>
            </c:ext>
          </c:extLst>
        </c:ser>
        <c:ser>
          <c:idx val="4"/>
          <c:order val="4"/>
          <c:tx>
            <c:v>Hybrid model (Survey cond)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Fig_14_Top!$N$4:$N$17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Fig_14_Top!$R$4:$R$17</c:f>
              <c:numCache>
                <c:formatCode>0.000</c:formatCode>
                <c:ptCount val="14"/>
                <c:pt idx="0">
                  <c:v>100</c:v>
                </c:pt>
                <c:pt idx="1">
                  <c:v>99.993631796458899</c:v>
                </c:pt>
                <c:pt idx="2">
                  <c:v>99.763514345528506</c:v>
                </c:pt>
                <c:pt idx="3">
                  <c:v>98.916719088361006</c:v>
                </c:pt>
                <c:pt idx="4">
                  <c:v>93.295006461864503</c:v>
                </c:pt>
                <c:pt idx="5">
                  <c:v>84.887311239109096</c:v>
                </c:pt>
                <c:pt idx="6">
                  <c:v>72.157748202003503</c:v>
                </c:pt>
                <c:pt idx="7">
                  <c:v>64.028489738055896</c:v>
                </c:pt>
                <c:pt idx="8">
                  <c:v>48.625775639878903</c:v>
                </c:pt>
                <c:pt idx="9">
                  <c:v>40.831847343442398</c:v>
                </c:pt>
                <c:pt idx="10">
                  <c:v>20.541845754563202</c:v>
                </c:pt>
                <c:pt idx="11">
                  <c:v>9.0360269147370502</c:v>
                </c:pt>
                <c:pt idx="12">
                  <c:v>3.49958478354942</c:v>
                </c:pt>
                <c:pt idx="13">
                  <c:v>0.95633927814381603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D9-4BA3-9326-C38240CF2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47936"/>
        <c:axId val="369036704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Fig_14_Top!$S$3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Fig_14_Top!$N$4:$N$17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</c:v>
                      </c:pt>
                      <c:pt idx="1">
                        <c:v>1</c:v>
                      </c:pt>
                      <c:pt idx="2">
                        <c:v>0.5</c:v>
                      </c:pt>
                      <c:pt idx="3">
                        <c:v>0.3</c:v>
                      </c:pt>
                      <c:pt idx="4">
                        <c:v>0.15</c:v>
                      </c:pt>
                      <c:pt idx="5">
                        <c:v>0.106</c:v>
                      </c:pt>
                      <c:pt idx="6">
                        <c:v>7.4999999999999997E-2</c:v>
                      </c:pt>
                      <c:pt idx="7">
                        <c:v>6.3E-2</c:v>
                      </c:pt>
                      <c:pt idx="8">
                        <c:v>4.4999999999999998E-2</c:v>
                      </c:pt>
                      <c:pt idx="9">
                        <c:v>3.7999999999999999E-2</c:v>
                      </c:pt>
                      <c:pt idx="10">
                        <c:v>0.02</c:v>
                      </c:pt>
                      <c:pt idx="11">
                        <c:v>0.01</c:v>
                      </c:pt>
                      <c:pt idx="12">
                        <c:v>5.0000000000000001E-3</c:v>
                      </c:pt>
                      <c:pt idx="13">
                        <c:v>2E-3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Fig_14_Top!$S$4:$S$17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FD9-4BA3-9326-C38240CF2805}"/>
                  </c:ext>
                </c:extLst>
              </c15:ser>
            </c15:filteredScatterSeries>
          </c:ext>
        </c:extLst>
      </c:scatterChart>
      <c:valAx>
        <c:axId val="369047936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3753864197530864"/>
              <c:y val="0.928240615615615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36704"/>
        <c:crossesAt val="0.1"/>
        <c:crossBetween val="midCat"/>
      </c:valAx>
      <c:valAx>
        <c:axId val="369036704"/>
        <c:scaling>
          <c:logBase val="10"/>
          <c:orientation val="minMax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Cumulative passing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47936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3154795072010763"/>
          <c:y val="0.48834928320157356"/>
          <c:w val="0.36053343483164724"/>
          <c:h val="0.2734387411582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3828682459843"/>
          <c:y val="2.5936038011695906E-2"/>
          <c:w val="0.74108946815422905"/>
          <c:h val="0.79477741228070176"/>
        </c:manualLayout>
      </c:layout>
      <c:scatterChart>
        <c:scatterStyle val="lineMarker"/>
        <c:varyColors val="0"/>
        <c:ser>
          <c:idx val="0"/>
          <c:order val="0"/>
          <c:tx>
            <c:v>MTC model</c:v>
          </c:tx>
          <c:spPr>
            <a:ln w="1270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Fig3_Bottom!$D$3:$D$17</c:f>
              <c:numCache>
                <c:formatCode>General</c:formatCode>
                <c:ptCount val="15"/>
                <c:pt idx="0">
                  <c:v>2.3784142300054421</c:v>
                </c:pt>
                <c:pt idx="1">
                  <c:v>1.4142135623730951</c:v>
                </c:pt>
                <c:pt idx="2">
                  <c:v>0.70710678118654757</c:v>
                </c:pt>
                <c:pt idx="3">
                  <c:v>0.3872983346207417</c:v>
                </c:pt>
                <c:pt idx="4">
                  <c:v>0.21213203435596426</c:v>
                </c:pt>
                <c:pt idx="5">
                  <c:v>0.1260952021291849</c:v>
                </c:pt>
                <c:pt idx="6">
                  <c:v>8.9162772500635035E-2</c:v>
                </c:pt>
                <c:pt idx="7">
                  <c:v>6.8738635424337599E-2</c:v>
                </c:pt>
                <c:pt idx="8">
                  <c:v>5.3244718047896544E-2</c:v>
                </c:pt>
                <c:pt idx="9">
                  <c:v>4.1352146256270664E-2</c:v>
                </c:pt>
                <c:pt idx="10">
                  <c:v>2.7568097504180444E-2</c:v>
                </c:pt>
                <c:pt idx="11">
                  <c:v>1.4142135623730951E-2</c:v>
                </c:pt>
                <c:pt idx="12">
                  <c:v>7.0710678118654753E-3</c:v>
                </c:pt>
                <c:pt idx="13">
                  <c:v>3.1622776601683794E-3</c:v>
                </c:pt>
                <c:pt idx="14">
                  <c:v>1.414213562373095E-3</c:v>
                </c:pt>
              </c:numCache>
            </c:numRef>
          </c:xVal>
          <c:yVal>
            <c:numRef>
              <c:f>Fig3_Bottom!$E$3:$E$17</c:f>
              <c:numCache>
                <c:formatCode>General</c:formatCode>
                <c:ptCount val="15"/>
                <c:pt idx="0">
                  <c:v>0.14727419390909499</c:v>
                </c:pt>
                <c:pt idx="1">
                  <c:v>0.21440872281875101</c:v>
                </c:pt>
                <c:pt idx="2">
                  <c:v>0.301405052308648</c:v>
                </c:pt>
                <c:pt idx="3">
                  <c:v>0.349209561780571</c:v>
                </c:pt>
                <c:pt idx="4">
                  <c:v>0.35240582980371099</c:v>
                </c:pt>
                <c:pt idx="5">
                  <c:v>0.317802306371128</c:v>
                </c:pt>
                <c:pt idx="6">
                  <c:v>0.28015096554263302</c:v>
                </c:pt>
                <c:pt idx="7">
                  <c:v>0.247298367101393</c:v>
                </c:pt>
                <c:pt idx="8">
                  <c:v>0.21337322954846799</c:v>
                </c:pt>
                <c:pt idx="9">
                  <c:v>0.17992445537687499</c:v>
                </c:pt>
                <c:pt idx="10">
                  <c:v>0.13008382368149901</c:v>
                </c:pt>
                <c:pt idx="11">
                  <c:v>6.6535049217280304E-2</c:v>
                </c:pt>
                <c:pt idx="12">
                  <c:v>2.7710335214756399E-2</c:v>
                </c:pt>
                <c:pt idx="13">
                  <c:v>7.9662054834581993E-3</c:v>
                </c:pt>
                <c:pt idx="14">
                  <c:v>1.78929410198258E-3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C5-4AD3-9857-82D16126800D}"/>
            </c:ext>
          </c:extLst>
        </c:ser>
        <c:ser>
          <c:idx val="1"/>
          <c:order val="1"/>
          <c:tx>
            <c:v>Hybrid model</c:v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C00000"/>
                </a:solidFill>
                <a:prstDash val="sysDash"/>
              </a:ln>
              <a:effectLst/>
            </c:spPr>
          </c:marker>
          <c:xVal>
            <c:numRef>
              <c:f>Fig3_Bottom!$D$3:$D$17</c:f>
              <c:numCache>
                <c:formatCode>General</c:formatCode>
                <c:ptCount val="15"/>
                <c:pt idx="0">
                  <c:v>2.3784142300054421</c:v>
                </c:pt>
                <c:pt idx="1">
                  <c:v>1.4142135623730951</c:v>
                </c:pt>
                <c:pt idx="2">
                  <c:v>0.70710678118654757</c:v>
                </c:pt>
                <c:pt idx="3">
                  <c:v>0.3872983346207417</c:v>
                </c:pt>
                <c:pt idx="4">
                  <c:v>0.21213203435596426</c:v>
                </c:pt>
                <c:pt idx="5">
                  <c:v>0.1260952021291849</c:v>
                </c:pt>
                <c:pt idx="6">
                  <c:v>8.9162772500635035E-2</c:v>
                </c:pt>
                <c:pt idx="7">
                  <c:v>6.8738635424337599E-2</c:v>
                </c:pt>
                <c:pt idx="8">
                  <c:v>5.3244718047896544E-2</c:v>
                </c:pt>
                <c:pt idx="9">
                  <c:v>4.1352146256270664E-2</c:v>
                </c:pt>
                <c:pt idx="10">
                  <c:v>2.7568097504180444E-2</c:v>
                </c:pt>
                <c:pt idx="11">
                  <c:v>1.4142135623730951E-2</c:v>
                </c:pt>
                <c:pt idx="12">
                  <c:v>7.0710678118654753E-3</c:v>
                </c:pt>
                <c:pt idx="13">
                  <c:v>3.1622776601683794E-3</c:v>
                </c:pt>
                <c:pt idx="14">
                  <c:v>1.414213562373095E-3</c:v>
                </c:pt>
              </c:numCache>
            </c:numRef>
          </c:xVal>
          <c:yVal>
            <c:numRef>
              <c:f>Fig3_Bottom!$F$3:$F$17</c:f>
              <c:numCache>
                <c:formatCode>General</c:formatCode>
                <c:ptCount val="15"/>
                <c:pt idx="0">
                  <c:v>0.13991561338667699</c:v>
                </c:pt>
                <c:pt idx="1">
                  <c:v>0.20368403443479299</c:v>
                </c:pt>
                <c:pt idx="2">
                  <c:v>0.286408220315507</c:v>
                </c:pt>
                <c:pt idx="3">
                  <c:v>0.33202302601629902</c:v>
                </c:pt>
                <c:pt idx="4">
                  <c:v>0.33535501342919699</c:v>
                </c:pt>
                <c:pt idx="5">
                  <c:v>0.30272865742229899</c:v>
                </c:pt>
                <c:pt idx="6">
                  <c:v>0.26707498375758698</c:v>
                </c:pt>
                <c:pt idx="7">
                  <c:v>0.23591190823022201</c:v>
                </c:pt>
                <c:pt idx="8">
                  <c:v>0.203692440422274</c:v>
                </c:pt>
                <c:pt idx="9">
                  <c:v>0.171890496311741</c:v>
                </c:pt>
                <c:pt idx="10">
                  <c:v>0.12443936551851099</c:v>
                </c:pt>
                <c:pt idx="11">
                  <c:v>6.3805621694803694E-2</c:v>
                </c:pt>
                <c:pt idx="12">
                  <c:v>2.6652497636107501E-2</c:v>
                </c:pt>
                <c:pt idx="13">
                  <c:v>7.69241958836063E-3</c:v>
                </c:pt>
                <c:pt idx="14">
                  <c:v>1.73558272664026E-3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C5-4AD3-9857-82D161268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262784"/>
        <c:axId val="298263200"/>
      </c:scatterChart>
      <c:valAx>
        <c:axId val="29826278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Representative size (mm)</a:t>
                </a:r>
              </a:p>
            </c:rich>
          </c:tx>
          <c:layout>
            <c:manualLayout>
              <c:xMode val="edge"/>
              <c:yMode val="edge"/>
              <c:x val="0.33299842321389755"/>
              <c:y val="0.92735562865497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263200"/>
        <c:crossesAt val="1.0000000000000002E-3"/>
        <c:crossBetween val="midCat"/>
      </c:valAx>
      <c:valAx>
        <c:axId val="298263200"/>
        <c:scaling>
          <c:logBase val="10"/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Selection function (t/kWh)</a:t>
                </a:r>
              </a:p>
            </c:rich>
          </c:tx>
          <c:layout>
            <c:manualLayout>
              <c:xMode val="edge"/>
              <c:yMode val="edge"/>
              <c:x val="0"/>
              <c:y val="0.133150031614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8262784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7057590207022498"/>
          <c:y val="0.55564181286549708"/>
          <c:w val="0.40994688985836208"/>
          <c:h val="0.1730322951493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57021935053625"/>
          <c:y val="2.6637012012012011E-2"/>
          <c:w val="0.7509494538306819"/>
          <c:h val="0.7893664850136240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Fig_14_Bottom!$O$3</c:f>
              <c:strCache>
                <c:ptCount val="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Fig_14_Bottom!$N$4:$N$16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</c:numCache>
            </c:numRef>
          </c:xVal>
          <c:yVal>
            <c:numRef>
              <c:f>Fig_14_Bottom!$O$4:$O$16</c:f>
              <c:numCache>
                <c:formatCode>0.00</c:formatCode>
                <c:ptCount val="13"/>
                <c:pt idx="0">
                  <c:v>100</c:v>
                </c:pt>
                <c:pt idx="1">
                  <c:v>99.638999999999996</c:v>
                </c:pt>
                <c:pt idx="2">
                  <c:v>98.13</c:v>
                </c:pt>
                <c:pt idx="3">
                  <c:v>95.4</c:v>
                </c:pt>
                <c:pt idx="4">
                  <c:v>82.22</c:v>
                </c:pt>
                <c:pt idx="5">
                  <c:v>68.44</c:v>
                </c:pt>
                <c:pt idx="6">
                  <c:v>50.99</c:v>
                </c:pt>
                <c:pt idx="7">
                  <c:v>41.86</c:v>
                </c:pt>
                <c:pt idx="8">
                  <c:v>25.85</c:v>
                </c:pt>
                <c:pt idx="9">
                  <c:v>19.27</c:v>
                </c:pt>
                <c:pt idx="10">
                  <c:v>4.8499999999999996</c:v>
                </c:pt>
                <c:pt idx="11">
                  <c:v>0.9</c:v>
                </c:pt>
                <c:pt idx="12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33-4D7D-8E7E-C4F1AFA4232C}"/>
            </c:ext>
          </c:extLst>
        </c:ser>
        <c:ser>
          <c:idx val="0"/>
          <c:order val="1"/>
          <c:tx>
            <c:strRef>
              <c:f>Fig_14_Bottom!$P$3</c:f>
              <c:strCache>
                <c:ptCount val="1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Fig_14_Bottom!$N$4:$N$17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Fig_14_Bottom!$P$4:$P$17</c:f>
              <c:numCache>
                <c:formatCode>0.0</c:formatCode>
                <c:ptCount val="14"/>
                <c:pt idx="0">
                  <c:v>100</c:v>
                </c:pt>
                <c:pt idx="1">
                  <c:v>99.912000000000006</c:v>
                </c:pt>
                <c:pt idx="2">
                  <c:v>98.53</c:v>
                </c:pt>
                <c:pt idx="3">
                  <c:v>97.41</c:v>
                </c:pt>
                <c:pt idx="4">
                  <c:v>91.15</c:v>
                </c:pt>
                <c:pt idx="5">
                  <c:v>83.44</c:v>
                </c:pt>
                <c:pt idx="6">
                  <c:v>71.58</c:v>
                </c:pt>
                <c:pt idx="7">
                  <c:v>64.209999999999994</c:v>
                </c:pt>
                <c:pt idx="8">
                  <c:v>48.83</c:v>
                </c:pt>
                <c:pt idx="9">
                  <c:v>41.29</c:v>
                </c:pt>
                <c:pt idx="10">
                  <c:v>19.73</c:v>
                </c:pt>
                <c:pt idx="11">
                  <c:v>9.43</c:v>
                </c:pt>
                <c:pt idx="12">
                  <c:v>4.92</c:v>
                </c:pt>
                <c:pt idx="13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33-4D7D-8E7E-C4F1AFA4232C}"/>
            </c:ext>
          </c:extLst>
        </c:ser>
        <c:ser>
          <c:idx val="3"/>
          <c:order val="3"/>
          <c:tx>
            <c:strRef>
              <c:f>Fig_14_Bottom!$S$3</c:f>
              <c:strCache>
                <c:ptCount val="1"/>
                <c:pt idx="0">
                  <c:v>MTC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Fig_14_Bottom!$N$4:$N$17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Fig_14_Bottom!$S$4:$S$17</c:f>
              <c:numCache>
                <c:formatCode>General</c:formatCode>
                <c:ptCount val="14"/>
                <c:pt idx="0">
                  <c:v>100</c:v>
                </c:pt>
                <c:pt idx="1">
                  <c:v>99.992583778528001</c:v>
                </c:pt>
                <c:pt idx="2">
                  <c:v>99.707178940451996</c:v>
                </c:pt>
                <c:pt idx="3">
                  <c:v>98.645163579701403</c:v>
                </c:pt>
                <c:pt idx="4">
                  <c:v>91.543546624712803</c:v>
                </c:pt>
                <c:pt idx="5">
                  <c:v>81.656599785661896</c:v>
                </c:pt>
                <c:pt idx="6">
                  <c:v>67.277968191046895</c:v>
                </c:pt>
                <c:pt idx="7">
                  <c:v>58.593672039584199</c:v>
                </c:pt>
                <c:pt idx="8">
                  <c:v>42.459956963493603</c:v>
                </c:pt>
                <c:pt idx="9">
                  <c:v>34.7466444373907</c:v>
                </c:pt>
                <c:pt idx="10">
                  <c:v>15.5012762107533</c:v>
                </c:pt>
                <c:pt idx="11">
                  <c:v>6.3208614404772199</c:v>
                </c:pt>
                <c:pt idx="12">
                  <c:v>2.3993214440425201</c:v>
                </c:pt>
                <c:pt idx="13">
                  <c:v>0.63919935138787698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233-4D7D-8E7E-C4F1AFA4232C}"/>
            </c:ext>
          </c:extLst>
        </c:ser>
        <c:ser>
          <c:idx val="4"/>
          <c:order val="4"/>
          <c:tx>
            <c:v>Mod TC (Survey cond)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Fig_14_Bottom!$N$4:$N$17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</c:numCache>
            </c:numRef>
          </c:xVal>
          <c:yVal>
            <c:numRef>
              <c:f>Fig_14_Bottom!$T$4:$T$17</c:f>
              <c:numCache>
                <c:formatCode>General</c:formatCode>
                <c:ptCount val="14"/>
                <c:pt idx="0">
                  <c:v>100</c:v>
                </c:pt>
                <c:pt idx="1">
                  <c:v>99.993646636500799</c:v>
                </c:pt>
                <c:pt idx="2">
                  <c:v>99.761383133574398</c:v>
                </c:pt>
                <c:pt idx="3">
                  <c:v>98.904028230000094</c:v>
                </c:pt>
                <c:pt idx="4">
                  <c:v>93.199651732153697</c:v>
                </c:pt>
                <c:pt idx="5">
                  <c:v>84.820428907415902</c:v>
                </c:pt>
                <c:pt idx="6">
                  <c:v>72.192724238722903</c:v>
                </c:pt>
                <c:pt idx="7">
                  <c:v>64.167885473957298</c:v>
                </c:pt>
                <c:pt idx="8">
                  <c:v>48.943576800481999</c:v>
                </c:pt>
                <c:pt idx="9">
                  <c:v>41.232999497868597</c:v>
                </c:pt>
                <c:pt idx="10">
                  <c:v>21.084784366422401</c:v>
                </c:pt>
                <c:pt idx="11">
                  <c:v>9.4404261754222905</c:v>
                </c:pt>
                <c:pt idx="12">
                  <c:v>3.6848063860741198</c:v>
                </c:pt>
                <c:pt idx="13">
                  <c:v>1.0099197189148701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33-4D7D-8E7E-C4F1AFA4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047936"/>
        <c:axId val="3690367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Fig_14_Bottom!$Q$3</c15:sqref>
                        </c15:formulaRef>
                      </c:ext>
                    </c:extLst>
                    <c:strCache>
                      <c:ptCount val="1"/>
                      <c:pt idx="0">
                        <c:v>Hybrid model</c:v>
                      </c:pt>
                    </c:strCache>
                  </c:strRef>
                </c:tx>
                <c:spPr>
                  <a:ln w="127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Fig_14_Bottom!$N$4:$N$17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</c:v>
                      </c:pt>
                      <c:pt idx="1">
                        <c:v>1</c:v>
                      </c:pt>
                      <c:pt idx="2">
                        <c:v>0.5</c:v>
                      </c:pt>
                      <c:pt idx="3">
                        <c:v>0.3</c:v>
                      </c:pt>
                      <c:pt idx="4">
                        <c:v>0.15</c:v>
                      </c:pt>
                      <c:pt idx="5">
                        <c:v>0.106</c:v>
                      </c:pt>
                      <c:pt idx="6">
                        <c:v>7.4999999999999997E-2</c:v>
                      </c:pt>
                      <c:pt idx="7">
                        <c:v>6.3E-2</c:v>
                      </c:pt>
                      <c:pt idx="8">
                        <c:v>4.4999999999999998E-2</c:v>
                      </c:pt>
                      <c:pt idx="9">
                        <c:v>3.7999999999999999E-2</c:v>
                      </c:pt>
                      <c:pt idx="10">
                        <c:v>0.02</c:v>
                      </c:pt>
                      <c:pt idx="11">
                        <c:v>0.01</c:v>
                      </c:pt>
                      <c:pt idx="12">
                        <c:v>5.0000000000000001E-3</c:v>
                      </c:pt>
                      <c:pt idx="13">
                        <c:v>2E-3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Fig_14_Bottom!$Q$4:$Q$17</c15:sqref>
                        </c15:formulaRef>
                      </c:ext>
                    </c:extLst>
                    <c:numCache>
                      <c:formatCode>0.000</c:formatCode>
                      <c:ptCount val="14"/>
                      <c:pt idx="0">
                        <c:v>100</c:v>
                      </c:pt>
                      <c:pt idx="1">
                        <c:v>99.994177974441499</c:v>
                      </c:pt>
                      <c:pt idx="2">
                        <c:v>99.7907450449122</c:v>
                      </c:pt>
                      <c:pt idx="3">
                        <c:v>99.046289426405096</c:v>
                      </c:pt>
                      <c:pt idx="4">
                        <c:v>94.121760111805202</c:v>
                      </c:pt>
                      <c:pt idx="5">
                        <c:v>86.494696839693106</c:v>
                      </c:pt>
                      <c:pt idx="6">
                        <c:v>74.688308776966394</c:v>
                      </c:pt>
                      <c:pt idx="7">
                        <c:v>66.922189128657294</c:v>
                      </c:pt>
                      <c:pt idx="8">
                        <c:v>52.029086620860603</c:v>
                      </c:pt>
                      <c:pt idx="9">
                        <c:v>44.2562518049861</c:v>
                      </c:pt>
                      <c:pt idx="10">
                        <c:v>23.537328661674</c:v>
                      </c:pt>
                      <c:pt idx="11">
                        <c:v>10.7332492615345</c:v>
                      </c:pt>
                      <c:pt idx="12">
                        <c:v>4.2033611020335799</c:v>
                      </c:pt>
                      <c:pt idx="13">
                        <c:v>1.1593910945136501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3233-4D7D-8E7E-C4F1AFA4232C}"/>
                  </c:ext>
                </c:extLst>
              </c15:ser>
            </c15:filteredScatterSeries>
          </c:ext>
        </c:extLst>
      </c:scatterChart>
      <c:valAx>
        <c:axId val="369047936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3753864197530864"/>
              <c:y val="0.928240615615615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36704"/>
        <c:crossesAt val="0.1"/>
        <c:crossBetween val="midCat"/>
      </c:valAx>
      <c:valAx>
        <c:axId val="369036704"/>
        <c:scaling>
          <c:logBase val="10"/>
          <c:orientation val="minMax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Cumulative passing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9047936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9632033049528135"/>
          <c:y val="0.48357061762034514"/>
          <c:w val="0.42749941922281409"/>
          <c:h val="0.26865122615803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5983796296297"/>
          <c:y val="2.7001902587519024E-2"/>
          <c:w val="0.77375988900696657"/>
          <c:h val="0.80525114155251143"/>
        </c:manualLayout>
      </c:layout>
      <c:scatterChart>
        <c:scatterStyle val="lineMarker"/>
        <c:varyColors val="0"/>
        <c:ser>
          <c:idx val="4"/>
          <c:order val="0"/>
          <c:tx>
            <c:strRef>
              <c:f>Fig_15!$J$16</c:f>
              <c:strCache>
                <c:ptCount val="1"/>
                <c:pt idx="0">
                  <c:v>MTC model (Industrial)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Fig_15!$I$17</c:f>
              <c:numCache>
                <c:formatCode>General</c:formatCode>
                <c:ptCount val="1"/>
                <c:pt idx="0">
                  <c:v>48.83</c:v>
                </c:pt>
              </c:numCache>
            </c:numRef>
          </c:xVal>
          <c:yVal>
            <c:numRef>
              <c:f>Fig_15!$J$17</c:f>
              <c:numCache>
                <c:formatCode>General</c:formatCode>
                <c:ptCount val="1"/>
                <c:pt idx="0">
                  <c:v>42.459956963493603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1-44E3-A8B1-4A3AF2F9FFAE}"/>
            </c:ext>
          </c:extLst>
        </c:ser>
        <c:ser>
          <c:idx val="3"/>
          <c:order val="1"/>
          <c:tx>
            <c:strRef>
              <c:f>Fig_15!$K$16</c:f>
              <c:strCache>
                <c:ptCount val="1"/>
                <c:pt idx="0">
                  <c:v>Hybrid model (Industrial)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Fig_15!$I$17</c:f>
              <c:numCache>
                <c:formatCode>General</c:formatCode>
                <c:ptCount val="1"/>
                <c:pt idx="0">
                  <c:v>48.83</c:v>
                </c:pt>
              </c:numCache>
            </c:numRef>
          </c:xVal>
          <c:yVal>
            <c:numRef>
              <c:f>Fig_15!$K$17</c:f>
              <c:numCache>
                <c:formatCode>General</c:formatCode>
                <c:ptCount val="1"/>
                <c:pt idx="0">
                  <c:v>52.029086620860603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1-44E3-A8B1-4A3AF2F9FFAE}"/>
            </c:ext>
          </c:extLst>
        </c:ser>
        <c:ser>
          <c:idx val="6"/>
          <c:order val="2"/>
          <c:tx>
            <c:strRef>
              <c:f>Fig_15!$L$16</c:f>
              <c:strCache>
                <c:ptCount val="1"/>
                <c:pt idx="0">
                  <c:v>PRM (Industrial)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Fig_15!$I$17</c:f>
              <c:numCache>
                <c:formatCode>General</c:formatCode>
                <c:ptCount val="1"/>
                <c:pt idx="0">
                  <c:v>48.83</c:v>
                </c:pt>
              </c:numCache>
            </c:numRef>
          </c:xVal>
          <c:yVal>
            <c:numRef>
              <c:f>Fig_15!$L$17</c:f>
              <c:numCache>
                <c:formatCode>General</c:formatCode>
                <c:ptCount val="1"/>
                <c:pt idx="0">
                  <c:v>8.1530748570565805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F1-44E3-A8B1-4A3AF2F9FFAE}"/>
            </c:ext>
          </c:extLst>
        </c:ser>
        <c:ser>
          <c:idx val="0"/>
          <c:order val="3"/>
          <c:tx>
            <c:strRef>
              <c:f>Fig_15!$P$1</c:f>
              <c:strCache>
                <c:ptCount val="1"/>
                <c:pt idx="0">
                  <c:v>MTC model (Pilot)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0F1-44E3-A8B1-4A3AF2F9FFAE}"/>
              </c:ext>
            </c:extLst>
          </c:dPt>
          <c:dPt>
            <c:idx val="6"/>
            <c:marker>
              <c:symbol val="triangle"/>
              <c:size val="5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0F1-44E3-A8B1-4A3AF2F9FFAE}"/>
              </c:ext>
            </c:extLst>
          </c:dPt>
          <c:xVal>
            <c:numRef>
              <c:f>Fig_15!$C$4:$C$11</c:f>
              <c:numCache>
                <c:formatCode>0.000</c:formatCode>
                <c:ptCount val="8"/>
                <c:pt idx="0">
                  <c:v>54.000544999999995</c:v>
                </c:pt>
                <c:pt idx="1">
                  <c:v>52.268301000000008</c:v>
                </c:pt>
                <c:pt idx="2">
                  <c:v>51.789859000000007</c:v>
                </c:pt>
                <c:pt idx="3">
                  <c:v>48.143887999999997</c:v>
                </c:pt>
                <c:pt idx="4">
                  <c:v>53.134945000000016</c:v>
                </c:pt>
                <c:pt idx="5">
                  <c:v>53.174429999999987</c:v>
                </c:pt>
                <c:pt idx="6">
                  <c:v>52.024967000000011</c:v>
                </c:pt>
                <c:pt idx="7">
                  <c:v>48.868389000000008</c:v>
                </c:pt>
              </c:numCache>
            </c:numRef>
          </c:xVal>
          <c:yVal>
            <c:numRef>
              <c:f>Fig_15!$D$4:$D$11</c:f>
              <c:numCache>
                <c:formatCode>0.00</c:formatCode>
                <c:ptCount val="8"/>
                <c:pt idx="0">
                  <c:v>48.828011590660097</c:v>
                </c:pt>
                <c:pt idx="1">
                  <c:v>49.4623983144809</c:v>
                </c:pt>
                <c:pt idx="2">
                  <c:v>49.471931658695297</c:v>
                </c:pt>
                <c:pt idx="3">
                  <c:v>49.684682668656897</c:v>
                </c:pt>
                <c:pt idx="4">
                  <c:v>54.832044648344002</c:v>
                </c:pt>
                <c:pt idx="5">
                  <c:v>55.065309214840497</c:v>
                </c:pt>
                <c:pt idx="6">
                  <c:v>54.060342687798702</c:v>
                </c:pt>
                <c:pt idx="7">
                  <c:v>55.812480661261198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F1-44E3-A8B1-4A3AF2F9FFAE}"/>
            </c:ext>
          </c:extLst>
        </c:ser>
        <c:ser>
          <c:idx val="1"/>
          <c:order val="4"/>
          <c:tx>
            <c:strRef>
              <c:f>Fig_15!$X$1</c:f>
              <c:strCache>
                <c:ptCount val="1"/>
                <c:pt idx="0">
                  <c:v>Hybrid model (Pilot)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6350">
                <a:solidFill>
                  <a:srgbClr val="0000FF"/>
                </a:solidFill>
              </a:ln>
              <a:effectLst/>
            </c:spPr>
          </c:marker>
          <c:dPt>
            <c:idx val="1"/>
            <c:marker>
              <c:symbol val="square"/>
              <c:size val="6"/>
              <c:spPr>
                <a:noFill/>
                <a:ln w="6350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0F1-44E3-A8B1-4A3AF2F9FFAE}"/>
              </c:ext>
            </c:extLst>
          </c:dPt>
          <c:xVal>
            <c:numRef>
              <c:f>Fig_15!$C$4:$C$11</c:f>
              <c:numCache>
                <c:formatCode>0.000</c:formatCode>
                <c:ptCount val="8"/>
                <c:pt idx="0">
                  <c:v>54.000544999999995</c:v>
                </c:pt>
                <c:pt idx="1">
                  <c:v>52.268301000000008</c:v>
                </c:pt>
                <c:pt idx="2">
                  <c:v>51.789859000000007</c:v>
                </c:pt>
                <c:pt idx="3">
                  <c:v>48.143887999999997</c:v>
                </c:pt>
                <c:pt idx="4">
                  <c:v>53.134945000000016</c:v>
                </c:pt>
                <c:pt idx="5">
                  <c:v>53.174429999999987</c:v>
                </c:pt>
                <c:pt idx="6">
                  <c:v>52.024967000000011</c:v>
                </c:pt>
                <c:pt idx="7">
                  <c:v>48.868389000000008</c:v>
                </c:pt>
              </c:numCache>
            </c:numRef>
          </c:xVal>
          <c:yVal>
            <c:numRef>
              <c:f>Fig_15!$E$4:$E$11</c:f>
              <c:numCache>
                <c:formatCode>0.00</c:formatCode>
                <c:ptCount val="8"/>
                <c:pt idx="0">
                  <c:v>46.090945628323396</c:v>
                </c:pt>
                <c:pt idx="1">
                  <c:v>49.691943655307</c:v>
                </c:pt>
                <c:pt idx="2">
                  <c:v>48.7056209666559</c:v>
                </c:pt>
                <c:pt idx="3">
                  <c:v>49.117306351418001</c:v>
                </c:pt>
                <c:pt idx="4">
                  <c:v>53.196030969263802</c:v>
                </c:pt>
                <c:pt idx="5">
                  <c:v>49.432003809337303</c:v>
                </c:pt>
                <c:pt idx="6">
                  <c:v>52.546242785607099</c:v>
                </c:pt>
                <c:pt idx="7">
                  <c:v>52.7538251939893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F1-44E3-A8B1-4A3AF2F9FFAE}"/>
            </c:ext>
          </c:extLst>
        </c:ser>
        <c:ser>
          <c:idx val="2"/>
          <c:order val="5"/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F1-44E3-A8B1-4A3AF2F9FFAE}"/>
              </c:ext>
            </c:extLst>
          </c:dPt>
          <c:xVal>
            <c:numRef>
              <c:f>Fig_15!$B$1:$B$2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Fig_15!$B$1:$B$2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0F1-44E3-A8B1-4A3AF2F9FFAE}"/>
            </c:ext>
          </c:extLst>
        </c:ser>
        <c:ser>
          <c:idx val="5"/>
          <c:order val="6"/>
          <c:tx>
            <c:strRef>
              <c:f>Fig_15!$F$3</c:f>
              <c:strCache>
                <c:ptCount val="1"/>
                <c:pt idx="0">
                  <c:v>PRM (Pilot)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Fig_15!$C$4:$C$11</c:f>
              <c:numCache>
                <c:formatCode>0.000</c:formatCode>
                <c:ptCount val="8"/>
                <c:pt idx="0">
                  <c:v>54.000544999999995</c:v>
                </c:pt>
                <c:pt idx="1">
                  <c:v>52.268301000000008</c:v>
                </c:pt>
                <c:pt idx="2">
                  <c:v>51.789859000000007</c:v>
                </c:pt>
                <c:pt idx="3">
                  <c:v>48.143887999999997</c:v>
                </c:pt>
                <c:pt idx="4">
                  <c:v>53.134945000000016</c:v>
                </c:pt>
                <c:pt idx="5">
                  <c:v>53.174429999999987</c:v>
                </c:pt>
                <c:pt idx="6">
                  <c:v>52.024967000000011</c:v>
                </c:pt>
                <c:pt idx="7">
                  <c:v>48.868389000000008</c:v>
                </c:pt>
              </c:numCache>
            </c:numRef>
          </c:xVal>
          <c:yVal>
            <c:numRef>
              <c:f>Fig_15!$F$4:$F$11</c:f>
              <c:numCache>
                <c:formatCode>0.00</c:formatCode>
                <c:ptCount val="8"/>
                <c:pt idx="0">
                  <c:v>15.093632528881201</c:v>
                </c:pt>
                <c:pt idx="1">
                  <c:v>13.194013141796901</c:v>
                </c:pt>
                <c:pt idx="2">
                  <c:v>10.7034090250158</c:v>
                </c:pt>
                <c:pt idx="3">
                  <c:v>8.6770310535010093</c:v>
                </c:pt>
                <c:pt idx="4">
                  <c:v>19.742824914593299</c:v>
                </c:pt>
                <c:pt idx="5">
                  <c:v>17.042664948700899</c:v>
                </c:pt>
                <c:pt idx="6">
                  <c:v>16.325043358790701</c:v>
                </c:pt>
                <c:pt idx="7">
                  <c:v>15.2824213561695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0F1-44E3-A8B1-4A3AF2F9FFAE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Fig_15!$I$21:$I$22</c:f>
              <c:numCache>
                <c:formatCode>General</c:formatCode>
                <c:ptCount val="2"/>
                <c:pt idx="0">
                  <c:v>43</c:v>
                </c:pt>
                <c:pt idx="1">
                  <c:v>70</c:v>
                </c:pt>
              </c:numCache>
            </c:numRef>
          </c:xVal>
          <c:yVal>
            <c:numRef>
              <c:f>Fig_15!$J$21:$J$22</c:f>
              <c:numCache>
                <c:formatCode>General</c:formatCode>
                <c:ptCount val="2"/>
                <c:pt idx="0">
                  <c:v>0</c:v>
                </c:pt>
                <c:pt idx="1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0F1-44E3-A8B1-4A3AF2F9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</c:scatterChart>
      <c:valAx>
        <c:axId val="309665216"/>
        <c:scaling>
          <c:orientation val="minMax"/>
          <c:max val="7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Experimental &lt; 45 µm (%)</a:t>
                </a:r>
              </a:p>
            </c:rich>
          </c:tx>
          <c:layout>
            <c:manualLayout>
              <c:xMode val="edge"/>
              <c:yMode val="edge"/>
              <c:x val="0.26377258235919238"/>
              <c:y val="0.93019963057686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ajorUnit val="5"/>
        <c:minorUnit val="2.5"/>
      </c:valAx>
      <c:valAx>
        <c:axId val="3096656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Predicted &lt; 45 µm (%)</a:t>
                </a:r>
              </a:p>
            </c:rich>
          </c:tx>
          <c:layout>
            <c:manualLayout>
              <c:xMode val="edge"/>
              <c:yMode val="edge"/>
              <c:x val="9.3120462459452547E-3"/>
              <c:y val="0.104379188843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619024777682399"/>
          <c:y val="4.4410281830014615E-2"/>
          <c:w val="0.59460199124295687"/>
          <c:h val="0.33350953847540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77499999999999"/>
          <c:y val="2.3325292397660818E-2"/>
          <c:w val="0.81740194444444447"/>
          <c:h val="0.81894590643274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'[1]PSD '!$D$4</c:f>
              <c:strCache>
                <c:ptCount val="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Fig_4!$C$4:$C$18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Fig_4!$G$4:$G$16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99.507261</c:v>
                </c:pt>
                <c:pt idx="3">
                  <c:v>98.493094999999997</c:v>
                </c:pt>
                <c:pt idx="4">
                  <c:v>91.601204999999993</c:v>
                </c:pt>
                <c:pt idx="5">
                  <c:v>82.133254999999991</c:v>
                </c:pt>
                <c:pt idx="6">
                  <c:v>59.976655999999991</c:v>
                </c:pt>
                <c:pt idx="7">
                  <c:v>51.560341999999991</c:v>
                </c:pt>
                <c:pt idx="8">
                  <c:v>28.108037999999993</c:v>
                </c:pt>
                <c:pt idx="9">
                  <c:v>21.771309999999993</c:v>
                </c:pt>
                <c:pt idx="10">
                  <c:v>4.2023039999999945</c:v>
                </c:pt>
                <c:pt idx="11">
                  <c:v>0.80603399999999414</c:v>
                </c:pt>
                <c:pt idx="12">
                  <c:v>0.18261799999999417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AC-461A-88AF-11BB83EB7CAB}"/>
            </c:ext>
          </c:extLst>
        </c:ser>
        <c:ser>
          <c:idx val="1"/>
          <c:order val="1"/>
          <c:tx>
            <c:strRef>
              <c:f>Fig_4!$D$3</c:f>
              <c:strCache>
                <c:ptCount val="1"/>
                <c:pt idx="0">
                  <c:v>Experiment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Fig_4!$C$4:$C$18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Fig_4!$D$4:$D$18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99.633154000000005</c:v>
                </c:pt>
                <c:pt idx="3">
                  <c:v>98.577262000000005</c:v>
                </c:pt>
                <c:pt idx="4">
                  <c:v>96.272752000000011</c:v>
                </c:pt>
                <c:pt idx="5">
                  <c:v>91.729426000000018</c:v>
                </c:pt>
                <c:pt idx="6">
                  <c:v>78.223872000000014</c:v>
                </c:pt>
                <c:pt idx="7">
                  <c:v>72.20295800000001</c:v>
                </c:pt>
                <c:pt idx="8">
                  <c:v>52.268301000000008</c:v>
                </c:pt>
                <c:pt idx="9">
                  <c:v>45.749307000000009</c:v>
                </c:pt>
                <c:pt idx="10">
                  <c:v>20.815156000000009</c:v>
                </c:pt>
                <c:pt idx="11">
                  <c:v>9.25471000000001</c:v>
                </c:pt>
                <c:pt idx="12">
                  <c:v>4.1371580000000092</c:v>
                </c:pt>
                <c:pt idx="13">
                  <c:v>1.2770350000000095</c:v>
                </c:pt>
                <c:pt idx="14">
                  <c:v>0.27599900000000943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AC-461A-88AF-11BB83EB7CAB}"/>
            </c:ext>
          </c:extLst>
        </c:ser>
        <c:ser>
          <c:idx val="2"/>
          <c:order val="2"/>
          <c:tx>
            <c:strRef>
              <c:f>Fig_4!$F$3</c:f>
              <c:strCache>
                <c:ptCount val="1"/>
                <c:pt idx="0">
                  <c:v>Hybrid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Fig_4!$C$4:$C$18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Fig_4!$F$4:$F$18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99.735815373096798</c:v>
                </c:pt>
                <c:pt idx="3">
                  <c:v>99.174557547461902</c:v>
                </c:pt>
                <c:pt idx="4">
                  <c:v>95.598597267963299</c:v>
                </c:pt>
                <c:pt idx="5">
                  <c:v>89.784459176856203</c:v>
                </c:pt>
                <c:pt idx="6">
                  <c:v>75.695256443549695</c:v>
                </c:pt>
                <c:pt idx="7">
                  <c:v>68.494659558775595</c:v>
                </c:pt>
                <c:pt idx="8">
                  <c:v>49.691943655307</c:v>
                </c:pt>
                <c:pt idx="9">
                  <c:v>42.394601782085502</c:v>
                </c:pt>
                <c:pt idx="10">
                  <c:v>21.057523786855398</c:v>
                </c:pt>
                <c:pt idx="11">
                  <c:v>9.5972911915560299</c:v>
                </c:pt>
                <c:pt idx="12">
                  <c:v>3.7230322189941001</c:v>
                </c:pt>
                <c:pt idx="13">
                  <c:v>1.0198633407108499</c:v>
                </c:pt>
                <c:pt idx="14">
                  <c:v>0.39244825120583998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AC-461A-88AF-11BB83EB7CAB}"/>
            </c:ext>
          </c:extLst>
        </c:ser>
        <c:ser>
          <c:idx val="3"/>
          <c:order val="3"/>
          <c:tx>
            <c:strRef>
              <c:f>Fig_4!$E$3</c:f>
              <c:strCache>
                <c:ptCount val="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Fig_4!$C$4:$C$18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Fig_4!$E$4:$E$18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99.732674518111594</c:v>
                </c:pt>
                <c:pt idx="3">
                  <c:v>99.165312628905397</c:v>
                </c:pt>
                <c:pt idx="4">
                  <c:v>95.538338926256401</c:v>
                </c:pt>
                <c:pt idx="5">
                  <c:v>89.679679658766304</c:v>
                </c:pt>
                <c:pt idx="6">
                  <c:v>75.489708585248707</c:v>
                </c:pt>
                <c:pt idx="7">
                  <c:v>68.295581764075706</c:v>
                </c:pt>
                <c:pt idx="8">
                  <c:v>49.4623983144809</c:v>
                </c:pt>
                <c:pt idx="9">
                  <c:v>42.196741625622302</c:v>
                </c:pt>
                <c:pt idx="10">
                  <c:v>20.937249582105199</c:v>
                </c:pt>
                <c:pt idx="11">
                  <c:v>9.5588254861369197</c:v>
                </c:pt>
                <c:pt idx="12">
                  <c:v>3.7119323537453899</c:v>
                </c:pt>
                <c:pt idx="13">
                  <c:v>1.0166380036114799</c:v>
                </c:pt>
                <c:pt idx="14">
                  <c:v>0.39104715618011399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7CAC-461A-88AF-11BB83EB7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15344"/>
        <c:axId val="1311314096"/>
        <c:extLst/>
      </c:scatterChart>
      <c:valAx>
        <c:axId val="1311315344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38936410924548237"/>
              <c:y val="0.92782958988630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4096"/>
        <c:crossesAt val="0.1"/>
        <c:crossBetween val="midCat"/>
      </c:valAx>
      <c:valAx>
        <c:axId val="131131409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Cumulative passing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5344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1344120662620596"/>
          <c:y val="0.5657106400655344"/>
          <c:w val="0.44257348338545699"/>
          <c:h val="0.23015590595097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17788029051791"/>
          <c:y val="2.7001902587519024E-2"/>
          <c:w val="0.78931448340100951"/>
          <c:h val="0.80965338426528521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Fig_5!$G$2</c:f>
              <c:strCache>
                <c:ptCount val="1"/>
                <c:pt idx="0">
                  <c:v>MTC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Fig_5!$E$3:$E$10</c:f>
              <c:numCache>
                <c:formatCode>0.0</c:formatCode>
                <c:ptCount val="8"/>
                <c:pt idx="0" formatCode="0.00">
                  <c:v>11.67</c:v>
                </c:pt>
                <c:pt idx="1">
                  <c:v>19.867647058823529</c:v>
                </c:pt>
                <c:pt idx="2" formatCode="0.00">
                  <c:v>26.65</c:v>
                </c:pt>
                <c:pt idx="3" formatCode="0.00">
                  <c:v>38.6</c:v>
                </c:pt>
                <c:pt idx="4" formatCode="0.00">
                  <c:v>11.45</c:v>
                </c:pt>
                <c:pt idx="5" formatCode="0.00">
                  <c:v>18.679444444444449</c:v>
                </c:pt>
                <c:pt idx="6">
                  <c:v>26.79</c:v>
                </c:pt>
                <c:pt idx="7" formatCode="0.00">
                  <c:v>36.9</c:v>
                </c:pt>
              </c:numCache>
            </c:numRef>
          </c:xVal>
          <c:yVal>
            <c:numRef>
              <c:f>Fig_5!$G$3:$G$10</c:f>
              <c:numCache>
                <c:formatCode>General</c:formatCode>
                <c:ptCount val="8"/>
                <c:pt idx="0">
                  <c:v>10.8324067658753</c:v>
                </c:pt>
                <c:pt idx="1">
                  <c:v>19.325403629025999</c:v>
                </c:pt>
                <c:pt idx="2">
                  <c:v>26.086615859549099</c:v>
                </c:pt>
                <c:pt idx="3">
                  <c:v>35.623595251832597</c:v>
                </c:pt>
                <c:pt idx="4">
                  <c:v>10.838132847900701</c:v>
                </c:pt>
                <c:pt idx="5">
                  <c:v>18.0668917686538</c:v>
                </c:pt>
                <c:pt idx="6">
                  <c:v>26.042511780517899</c:v>
                </c:pt>
                <c:pt idx="7">
                  <c:v>34.617411868466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15-464C-A04F-0D7709446A75}"/>
            </c:ext>
          </c:extLst>
        </c:ser>
        <c:ser>
          <c:idx val="1"/>
          <c:order val="1"/>
          <c:tx>
            <c:strRef>
              <c:f>Fig_5!$F$2</c:f>
              <c:strCache>
                <c:ptCount val="1"/>
                <c:pt idx="0">
                  <c:v>Hybrid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Fig_5!$E$3:$E$10</c:f>
              <c:numCache>
                <c:formatCode>0.0</c:formatCode>
                <c:ptCount val="8"/>
                <c:pt idx="0" formatCode="0.00">
                  <c:v>11.67</c:v>
                </c:pt>
                <c:pt idx="1">
                  <c:v>19.867647058823529</c:v>
                </c:pt>
                <c:pt idx="2" formatCode="0.00">
                  <c:v>26.65</c:v>
                </c:pt>
                <c:pt idx="3" formatCode="0.00">
                  <c:v>38.6</c:v>
                </c:pt>
                <c:pt idx="4" formatCode="0.00">
                  <c:v>11.45</c:v>
                </c:pt>
                <c:pt idx="5" formatCode="0.00">
                  <c:v>18.679444444444449</c:v>
                </c:pt>
                <c:pt idx="6">
                  <c:v>26.79</c:v>
                </c:pt>
                <c:pt idx="7" formatCode="0.00">
                  <c:v>36.9</c:v>
                </c:pt>
              </c:numCache>
            </c:numRef>
          </c:xVal>
          <c:yVal>
            <c:numRef>
              <c:f>Fig_5!$F$3:$F$10</c:f>
              <c:numCache>
                <c:formatCode>0.00</c:formatCode>
                <c:ptCount val="8"/>
                <c:pt idx="0">
                  <c:v>12.626015569475893</c:v>
                </c:pt>
                <c:pt idx="1">
                  <c:v>19.982370377260644</c:v>
                </c:pt>
                <c:pt idx="2">
                  <c:v>29.597561537429648</c:v>
                </c:pt>
                <c:pt idx="3">
                  <c:v>41.329407310750575</c:v>
                </c:pt>
                <c:pt idx="4">
                  <c:v>10.497647155272384</c:v>
                </c:pt>
                <c:pt idx="5">
                  <c:v>20.270204907912255</c:v>
                </c:pt>
                <c:pt idx="6">
                  <c:v>25.996419764089445</c:v>
                </c:pt>
                <c:pt idx="7">
                  <c:v>41.137886893215303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15-464C-A04F-0D7709446A75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Fig_5!$K$1:$K$2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Fig_5!$K$1:$K$2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15-464C-A04F-0D770944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</c:scatterChart>
      <c:valAx>
        <c:axId val="309665216"/>
        <c:scaling>
          <c:orientation val="minMax"/>
          <c:max val="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sz="1200"/>
                  <a:t>Experimental throughput (t/h)</a:t>
                </a:r>
              </a:p>
            </c:rich>
          </c:tx>
          <c:layout>
            <c:manualLayout>
              <c:xMode val="edge"/>
              <c:yMode val="edge"/>
              <c:x val="0.26913268235985927"/>
              <c:y val="0.92602018444345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ajorUnit val="10"/>
        <c:minorUnit val="5"/>
      </c:valAx>
      <c:valAx>
        <c:axId val="309665632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sz="1200"/>
                  <a:t>Predicted throughput (t/h)</a:t>
                </a:r>
              </a:p>
            </c:rich>
          </c:tx>
          <c:layout>
            <c:manualLayout>
              <c:xMode val="edge"/>
              <c:yMode val="edge"/>
              <c:x val="1.8373608880558005E-3"/>
              <c:y val="0.157206068158459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ajorUnit val="10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9147670369451567"/>
          <c:y val="5.7617001658639221E-2"/>
          <c:w val="0.36667447651074542"/>
          <c:h val="0.1302799581960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78026939328704"/>
          <c:y val="2.7001902587519024E-2"/>
          <c:w val="0.75493588287990776"/>
          <c:h val="0.80965338426528521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Fig_6_Top!$F$3</c:f>
              <c:strCache>
                <c:ptCount val="1"/>
                <c:pt idx="0">
                  <c:v>MTC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66C-497C-B96E-13BF386F8B28}"/>
              </c:ext>
            </c:extLst>
          </c:dPt>
          <c:dPt>
            <c:idx val="6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66C-497C-B96E-13BF386F8B28}"/>
              </c:ext>
            </c:extLst>
          </c:dPt>
          <c:xVal>
            <c:numRef>
              <c:f>Fig_6_Top!$D$4:$D$11</c:f>
              <c:numCache>
                <c:formatCode>0.00</c:formatCode>
                <c:ptCount val="8"/>
                <c:pt idx="0">
                  <c:v>28.1</c:v>
                </c:pt>
                <c:pt idx="1">
                  <c:v>47.181764705882358</c:v>
                </c:pt>
                <c:pt idx="2">
                  <c:v>61.44</c:v>
                </c:pt>
                <c:pt idx="3">
                  <c:v>86.3</c:v>
                </c:pt>
                <c:pt idx="4">
                  <c:v>34.1</c:v>
                </c:pt>
                <c:pt idx="5">
                  <c:v>49.017777777777781</c:v>
                </c:pt>
                <c:pt idx="6">
                  <c:v>66.14</c:v>
                </c:pt>
                <c:pt idx="7">
                  <c:v>100.6</c:v>
                </c:pt>
              </c:numCache>
            </c:numRef>
          </c:xVal>
          <c:yVal>
            <c:numRef>
              <c:f>Fig_6_Top!$F$4:$F$11</c:f>
              <c:numCache>
                <c:formatCode>0.00</c:formatCode>
                <c:ptCount val="8"/>
                <c:pt idx="0">
                  <c:v>22.9983911417165</c:v>
                </c:pt>
                <c:pt idx="1">
                  <c:v>42.529761268485601</c:v>
                </c:pt>
                <c:pt idx="2">
                  <c:v>57.5091633291512</c:v>
                </c:pt>
                <c:pt idx="3">
                  <c:v>79.502180030680506</c:v>
                </c:pt>
                <c:pt idx="4">
                  <c:v>31.814671889094601</c:v>
                </c:pt>
                <c:pt idx="5">
                  <c:v>53.652133628595003</c:v>
                </c:pt>
                <c:pt idx="6">
                  <c:v>73.582186231876506</c:v>
                </c:pt>
                <c:pt idx="7">
                  <c:v>106.648679214697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6C-497C-B96E-13BF386F8B28}"/>
            </c:ext>
          </c:extLst>
        </c:ser>
        <c:ser>
          <c:idx val="1"/>
          <c:order val="1"/>
          <c:tx>
            <c:strRef>
              <c:f>Fig_6_Top!$E$3</c:f>
              <c:strCache>
                <c:ptCount val="1"/>
                <c:pt idx="0">
                  <c:v>Hybrid model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66C-497C-B96E-13BF386F8B28}"/>
              </c:ext>
            </c:extLst>
          </c:dPt>
          <c:xVal>
            <c:numRef>
              <c:f>Fig_6_Top!$D$4:$D$11</c:f>
              <c:numCache>
                <c:formatCode>0.00</c:formatCode>
                <c:ptCount val="8"/>
                <c:pt idx="0">
                  <c:v>28.1</c:v>
                </c:pt>
                <c:pt idx="1">
                  <c:v>47.181764705882358</c:v>
                </c:pt>
                <c:pt idx="2">
                  <c:v>61.44</c:v>
                </c:pt>
                <c:pt idx="3">
                  <c:v>86.3</c:v>
                </c:pt>
                <c:pt idx="4">
                  <c:v>34.1</c:v>
                </c:pt>
                <c:pt idx="5">
                  <c:v>49.017777777777781</c:v>
                </c:pt>
                <c:pt idx="6">
                  <c:v>66.14</c:v>
                </c:pt>
                <c:pt idx="7">
                  <c:v>100.6</c:v>
                </c:pt>
              </c:numCache>
            </c:numRef>
          </c:xVal>
          <c:yVal>
            <c:numRef>
              <c:f>Fig_6_Top!$E$4:$E$11</c:f>
              <c:numCache>
                <c:formatCode>0.00</c:formatCode>
                <c:ptCount val="8"/>
                <c:pt idx="0">
                  <c:v>23.830555789480901</c:v>
                </c:pt>
                <c:pt idx="1">
                  <c:v>46.291166746564087</c:v>
                </c:pt>
                <c:pt idx="2">
                  <c:v>64.219284122675418</c:v>
                </c:pt>
                <c:pt idx="3">
                  <c:v>91.828643562247166</c:v>
                </c:pt>
                <c:pt idx="4">
                  <c:v>29.785713047159831</c:v>
                </c:pt>
                <c:pt idx="5">
                  <c:v>46.884164379675703</c:v>
                </c:pt>
                <c:pt idx="6">
                  <c:v>70.664259335485951</c:v>
                </c:pt>
                <c:pt idx="7">
                  <c:v>112.3612439900328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6C-497C-B96E-13BF386F8B28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Fig_6_Top!$I$1:$I$2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Fig_6_Top!$I$1:$I$2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66C-497C-B96E-13BF386F8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</c:scatterChart>
      <c:valAx>
        <c:axId val="309665216"/>
        <c:scaling>
          <c:orientation val="minMax"/>
          <c:max val="1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Experimental power (kW)</a:t>
                </a:r>
              </a:p>
            </c:rich>
          </c:tx>
          <c:layout>
            <c:manualLayout>
              <c:xMode val="edge"/>
              <c:yMode val="edge"/>
              <c:x val="0.32747691127437961"/>
              <c:y val="0.93460177926752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ajorUnit val="20"/>
        <c:minorUnit val="10"/>
      </c:valAx>
      <c:valAx>
        <c:axId val="309665632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Predicted power (kW)</a:t>
                </a:r>
              </a:p>
            </c:rich>
          </c:tx>
          <c:layout>
            <c:manualLayout>
              <c:xMode val="edge"/>
              <c:yMode val="edge"/>
              <c:x val="1.8373609512850018E-3"/>
              <c:y val="0.18361950781570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ajorUnit val="20"/>
        <c:minorUnit val="1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361829962903434"/>
          <c:y val="7.0823721487263833E-2"/>
          <c:w val="0.38496092024623535"/>
          <c:h val="0.1434868244240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75704546479182"/>
          <c:y val="2.7001902587519024E-2"/>
          <c:w val="0.73668871096084931"/>
          <c:h val="0.80084890437953549"/>
        </c:manualLayout>
      </c:layout>
      <c:scatterChart>
        <c:scatterStyle val="lineMarker"/>
        <c:varyColors val="0"/>
        <c:ser>
          <c:idx val="0"/>
          <c:order val="0"/>
          <c:tx>
            <c:v>MTC model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1FF-424B-8441-0B0955331782}"/>
              </c:ext>
            </c:extLst>
          </c:dPt>
          <c:dPt>
            <c:idx val="6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1FF-424B-8441-0B0955331782}"/>
              </c:ext>
            </c:extLst>
          </c:dPt>
          <c:xVal>
            <c:numRef>
              <c:f>Fig_6_Bottom!$C$3:$C$10</c:f>
              <c:numCache>
                <c:formatCode>0.00</c:formatCode>
                <c:ptCount val="8"/>
                <c:pt idx="0">
                  <c:v>2.407883461868038</c:v>
                </c:pt>
                <c:pt idx="1">
                  <c:v>2.3748038490007404</c:v>
                </c:pt>
                <c:pt idx="2">
                  <c:v>2.3054409005628518</c:v>
                </c:pt>
                <c:pt idx="3">
                  <c:v>2.2357512953367875</c:v>
                </c:pt>
                <c:pt idx="4">
                  <c:v>2.9781659388646293</c:v>
                </c:pt>
                <c:pt idx="5">
                  <c:v>2.6241560836332267</c:v>
                </c:pt>
                <c:pt idx="6">
                  <c:v>2.4688316536020904</c:v>
                </c:pt>
                <c:pt idx="7">
                  <c:v>2.7262872628726287</c:v>
                </c:pt>
              </c:numCache>
            </c:numRef>
          </c:xVal>
          <c:yVal>
            <c:numRef>
              <c:f>Fig_6_Bottom!$D$3:$D$10</c:f>
              <c:numCache>
                <c:formatCode>0.00</c:formatCode>
                <c:ptCount val="8"/>
                <c:pt idx="0">
                  <c:v>2.123110001201856</c:v>
                </c:pt>
                <c:pt idx="1">
                  <c:v>2.2007178781305021</c:v>
                </c:pt>
                <c:pt idx="2">
                  <c:v>2.2045467161697698</c:v>
                </c:pt>
                <c:pt idx="3">
                  <c:v>2.2317281416616885</c:v>
                </c:pt>
                <c:pt idx="4">
                  <c:v>2.9354384501069264</c:v>
                </c:pt>
                <c:pt idx="5">
                  <c:v>2.9696382928292002</c:v>
                </c:pt>
                <c:pt idx="6">
                  <c:v>2.8254642582871936</c:v>
                </c:pt>
                <c:pt idx="7">
                  <c:v>3.0807814177421613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FF-424B-8441-0B0955331782}"/>
            </c:ext>
          </c:extLst>
        </c:ser>
        <c:ser>
          <c:idx val="1"/>
          <c:order val="1"/>
          <c:tx>
            <c:strRef>
              <c:f>Fig_6_Bottom!$E$2</c:f>
              <c:strCache>
                <c:ptCount val="1"/>
                <c:pt idx="0">
                  <c:v>Hybrid model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1FF-424B-8441-0B0955331782}"/>
              </c:ext>
            </c:extLst>
          </c:dPt>
          <c:xVal>
            <c:numRef>
              <c:f>'[1]Performance variables'!$I$4:$I$11</c:f>
              <c:numCache>
                <c:formatCode>General</c:formatCode>
                <c:ptCount val="8"/>
                <c:pt idx="0">
                  <c:v>2.407883461868038</c:v>
                </c:pt>
                <c:pt idx="1">
                  <c:v>2.3748038490007404</c:v>
                </c:pt>
                <c:pt idx="2">
                  <c:v>2.3054409005628518</c:v>
                </c:pt>
                <c:pt idx="3">
                  <c:v>2.2357512953367875</c:v>
                </c:pt>
                <c:pt idx="4">
                  <c:v>2.9781659388646293</c:v>
                </c:pt>
                <c:pt idx="5">
                  <c:v>2.6241560836332267</c:v>
                </c:pt>
                <c:pt idx="6">
                  <c:v>2.4688316536020904</c:v>
                </c:pt>
                <c:pt idx="7">
                  <c:v>2.7262872628726287</c:v>
                </c:pt>
              </c:numCache>
            </c:numRef>
          </c:xVal>
          <c:yVal>
            <c:numRef>
              <c:f>Fig_6_Bottom!$E$3:$E$10</c:f>
              <c:numCache>
                <c:formatCode>0.00</c:formatCode>
                <c:ptCount val="8"/>
                <c:pt idx="0">
                  <c:v>1.8874169494208939</c:v>
                </c:pt>
                <c:pt idx="1">
                  <c:v>2.3166003768623011</c:v>
                </c:pt>
                <c:pt idx="2">
                  <c:v>2.1697491545532381</c:v>
                </c:pt>
                <c:pt idx="3">
                  <c:v>2.2218717745405647</c:v>
                </c:pt>
                <c:pt idx="4">
                  <c:v>2.8373703751511714</c:v>
                </c:pt>
                <c:pt idx="5">
                  <c:v>2.3129595676349073</c:v>
                </c:pt>
                <c:pt idx="6">
                  <c:v>2.7182304323728115</c:v>
                </c:pt>
                <c:pt idx="7">
                  <c:v>2.7313324158262504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FF-424B-8441-0B0955331782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1FF-424B-8441-0B0955331782}"/>
              </c:ext>
            </c:extLst>
          </c:dPt>
          <c:xVal>
            <c:numRef>
              <c:f>Fig_6_Bottom!$H$1:$H$2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Fig_6_Bottom!$H$1:$H$2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FF-424B-8441-0B095533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</c:scatterChart>
      <c:valAx>
        <c:axId val="309665216"/>
        <c:scaling>
          <c:orientation val="minMax"/>
          <c:max val="4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Experimental Specific</a:t>
                </a:r>
                <a:r>
                  <a:rPr lang="pt-BR" baseline="0"/>
                  <a:t> energy</a:t>
                </a:r>
                <a:r>
                  <a:rPr lang="pt-BR"/>
                  <a:t> (kWh/t)</a:t>
                </a:r>
              </a:p>
            </c:rich>
          </c:tx>
          <c:layout>
            <c:manualLayout>
              <c:xMode val="edge"/>
              <c:yMode val="edge"/>
              <c:x val="0.19545342551361902"/>
              <c:y val="0.92602018444345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inorUnit val="0.5"/>
      </c:valAx>
      <c:valAx>
        <c:axId val="309665632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Predicted Specific energy (kWh/t)</a:t>
                </a:r>
              </a:p>
            </c:rich>
          </c:tx>
          <c:layout>
            <c:manualLayout>
              <c:xMode val="edge"/>
              <c:yMode val="edge"/>
              <c:x val="0"/>
              <c:y val="0.16160830810133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ajorUnit val="1"/>
        <c:minorUnit val="0.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0433403119269034"/>
          <c:y val="6.2019241601514091E-2"/>
          <c:w val="0.36055039484469192"/>
          <c:h val="0.15058184143222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6464768328526"/>
          <c:y val="3.0337058637016242E-2"/>
          <c:w val="0.80261256340862408"/>
          <c:h val="0.80084790144392626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Fig_7_Top!$G$2</c:f>
              <c:strCache>
                <c:ptCount val="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Fig_7_Top!$C$3:$C$15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</c:numCache>
            </c:numRef>
          </c:xVal>
          <c:yVal>
            <c:numRef>
              <c:f>Fig_7_Top!$G$3:$G$15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99.507261</c:v>
                </c:pt>
                <c:pt idx="3">
                  <c:v>98.493094999999997</c:v>
                </c:pt>
                <c:pt idx="4">
                  <c:v>91.601204999999993</c:v>
                </c:pt>
                <c:pt idx="5">
                  <c:v>82.133254999999991</c:v>
                </c:pt>
                <c:pt idx="6">
                  <c:v>59.976655999999991</c:v>
                </c:pt>
                <c:pt idx="7">
                  <c:v>51.560341999999991</c:v>
                </c:pt>
                <c:pt idx="8">
                  <c:v>28.108037999999993</c:v>
                </c:pt>
                <c:pt idx="9">
                  <c:v>21.771309999999993</c:v>
                </c:pt>
                <c:pt idx="10">
                  <c:v>4.2023039999999945</c:v>
                </c:pt>
                <c:pt idx="11">
                  <c:v>0.80603399999999414</c:v>
                </c:pt>
                <c:pt idx="12">
                  <c:v>0.18261799999999417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C8-4E62-A3A6-785FED6496EB}"/>
            </c:ext>
          </c:extLst>
        </c:ser>
        <c:ser>
          <c:idx val="1"/>
          <c:order val="1"/>
          <c:tx>
            <c:strRef>
              <c:f>Fig_7_Top!$D$2</c:f>
              <c:strCache>
                <c:ptCount val="1"/>
                <c:pt idx="0">
                  <c:v>Experiment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Fig_7_Top!$C$3:$C$17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Fig_7_Top!$D$3:$D$17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99.788454999999999</c:v>
                </c:pt>
                <c:pt idx="3">
                  <c:v>99.104214999999996</c:v>
                </c:pt>
                <c:pt idx="4">
                  <c:v>97.110382000000001</c:v>
                </c:pt>
                <c:pt idx="5">
                  <c:v>92.629443000000009</c:v>
                </c:pt>
                <c:pt idx="6">
                  <c:v>78.905666000000011</c:v>
                </c:pt>
                <c:pt idx="7">
                  <c:v>72.673381000000006</c:v>
                </c:pt>
                <c:pt idx="8">
                  <c:v>51.789859000000007</c:v>
                </c:pt>
                <c:pt idx="9">
                  <c:v>44.937894000000007</c:v>
                </c:pt>
                <c:pt idx="10">
                  <c:v>19.225649000000008</c:v>
                </c:pt>
                <c:pt idx="11">
                  <c:v>8.2032790000000073</c:v>
                </c:pt>
                <c:pt idx="12">
                  <c:v>3.6449270000000071</c:v>
                </c:pt>
                <c:pt idx="13">
                  <c:v>1.1305290000000072</c:v>
                </c:pt>
                <c:pt idx="14">
                  <c:v>0.25075300000000711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8-4E62-A3A6-785FED6496EB}"/>
            </c:ext>
          </c:extLst>
        </c:ser>
        <c:ser>
          <c:idx val="2"/>
          <c:order val="2"/>
          <c:tx>
            <c:strRef>
              <c:f>Fig_7_Top!$F$2</c:f>
              <c:strCache>
                <c:ptCount val="1"/>
                <c:pt idx="0">
                  <c:v>Hybrid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Fig_7_Top!$C$3:$C$17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Fig_7_Top!$F$3:$F$17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99.728784353183798</c:v>
                </c:pt>
                <c:pt idx="3">
                  <c:v>99.152751685417201</c:v>
                </c:pt>
                <c:pt idx="4">
                  <c:v>95.480951706226193</c:v>
                </c:pt>
                <c:pt idx="5">
                  <c:v>89.520008336388997</c:v>
                </c:pt>
                <c:pt idx="6">
                  <c:v>75.1040810546356</c:v>
                </c:pt>
                <c:pt idx="7">
                  <c:v>67.7904406820915</c:v>
                </c:pt>
                <c:pt idx="8">
                  <c:v>48.7056209666559</c:v>
                </c:pt>
                <c:pt idx="9">
                  <c:v>41.390545691380403</c:v>
                </c:pt>
                <c:pt idx="10">
                  <c:v>20.105804305536498</c:v>
                </c:pt>
                <c:pt idx="11">
                  <c:v>9.0351121757270203</c:v>
                </c:pt>
                <c:pt idx="12">
                  <c:v>3.4847712581179402</c:v>
                </c:pt>
                <c:pt idx="13">
                  <c:v>0.95108641064433297</c:v>
                </c:pt>
                <c:pt idx="14">
                  <c:v>0.36644534123324601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C8-4E62-A3A6-785FED6496EB}"/>
            </c:ext>
          </c:extLst>
        </c:ser>
        <c:ser>
          <c:idx val="3"/>
          <c:order val="3"/>
          <c:tx>
            <c:strRef>
              <c:f>Fig_7_Top!$E$2</c:f>
              <c:strCache>
                <c:ptCount val="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Fig_7_Top!$C$3:$C$17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Fig_7_Top!$E$3:$E$17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99.732756630583495</c:v>
                </c:pt>
                <c:pt idx="3">
                  <c:v>99.165561941054804</c:v>
                </c:pt>
                <c:pt idx="4">
                  <c:v>95.539746438208596</c:v>
                </c:pt>
                <c:pt idx="5">
                  <c:v>89.682582939560803</c:v>
                </c:pt>
                <c:pt idx="6">
                  <c:v>75.495936954763593</c:v>
                </c:pt>
                <c:pt idx="7">
                  <c:v>68.302665870400602</c:v>
                </c:pt>
                <c:pt idx="8">
                  <c:v>49.471931658695297</c:v>
                </c:pt>
                <c:pt idx="9">
                  <c:v>42.206206454309601</c:v>
                </c:pt>
                <c:pt idx="10">
                  <c:v>20.945754569115099</c:v>
                </c:pt>
                <c:pt idx="11">
                  <c:v>9.5636618058519591</c:v>
                </c:pt>
                <c:pt idx="12">
                  <c:v>3.7139549281588802</c:v>
                </c:pt>
                <c:pt idx="13">
                  <c:v>1.0172216275439601</c:v>
                </c:pt>
                <c:pt idx="14">
                  <c:v>0.39126883345574598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AC8-4E62-A3A6-785FED64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15344"/>
        <c:axId val="1311314096"/>
        <c:extLst/>
      </c:scatterChart>
      <c:valAx>
        <c:axId val="1311315344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35997960909078203"/>
              <c:y val="0.922493614019587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4096"/>
        <c:crossesAt val="0.1"/>
        <c:crossBetween val="midCat"/>
      </c:valAx>
      <c:valAx>
        <c:axId val="131131409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Cumulative passing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5344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3166850274130206"/>
          <c:y val="0.47583694641476632"/>
          <c:w val="0.44055718072098343"/>
          <c:h val="0.29793724816792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90553855236292"/>
          <c:y val="3.0034087413692286E-2"/>
          <c:w val="0.79157102671359147"/>
          <c:h val="0.7966544573466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Fig_7_Bottom!$F$2</c:f>
              <c:strCache>
                <c:ptCount val="1"/>
                <c:pt idx="0">
                  <c:v>Feed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Fig_7_Bottom!$B$3:$B$17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Fig_7_Bottom!$F$3:$F$15</c:f>
              <c:numCache>
                <c:formatCode>General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99.507261</c:v>
                </c:pt>
                <c:pt idx="3">
                  <c:v>98.493094999999997</c:v>
                </c:pt>
                <c:pt idx="4">
                  <c:v>91.601204999999993</c:v>
                </c:pt>
                <c:pt idx="5">
                  <c:v>82.133254999999991</c:v>
                </c:pt>
                <c:pt idx="6">
                  <c:v>59.976655999999991</c:v>
                </c:pt>
                <c:pt idx="7">
                  <c:v>51.560341999999991</c:v>
                </c:pt>
                <c:pt idx="8">
                  <c:v>28.108037999999993</c:v>
                </c:pt>
                <c:pt idx="9">
                  <c:v>21.771309999999993</c:v>
                </c:pt>
                <c:pt idx="10">
                  <c:v>4.2023039999999945</c:v>
                </c:pt>
                <c:pt idx="11">
                  <c:v>0.80603399999999414</c:v>
                </c:pt>
                <c:pt idx="12">
                  <c:v>0.18261799999999417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8-4A8B-B342-B5675E4FC4DF}"/>
            </c:ext>
          </c:extLst>
        </c:ser>
        <c:ser>
          <c:idx val="1"/>
          <c:order val="1"/>
          <c:tx>
            <c:strRef>
              <c:f>Fig_7_Bottom!$C$2</c:f>
              <c:strCache>
                <c:ptCount val="1"/>
                <c:pt idx="0">
                  <c:v>Experiment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Fig_7_Bottom!$B$3:$B$17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Fig_7_Bottom!$C$3:$C$17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99.720393999999999</c:v>
                </c:pt>
                <c:pt idx="3">
                  <c:v>98.615149000000002</c:v>
                </c:pt>
                <c:pt idx="4">
                  <c:v>95.980749000000003</c:v>
                </c:pt>
                <c:pt idx="5">
                  <c:v>91.274988000000008</c:v>
                </c:pt>
                <c:pt idx="6">
                  <c:v>77.662843000000009</c:v>
                </c:pt>
                <c:pt idx="7">
                  <c:v>71.672682000000009</c:v>
                </c:pt>
                <c:pt idx="8">
                  <c:v>52.024967000000011</c:v>
                </c:pt>
                <c:pt idx="9">
                  <c:v>45.63319400000001</c:v>
                </c:pt>
                <c:pt idx="10">
                  <c:v>21.15980200000001</c:v>
                </c:pt>
                <c:pt idx="11">
                  <c:v>9.7471400000000088</c:v>
                </c:pt>
                <c:pt idx="12">
                  <c:v>4.5100570000000095</c:v>
                </c:pt>
                <c:pt idx="13">
                  <c:v>1.4130240000000094</c:v>
                </c:pt>
                <c:pt idx="14">
                  <c:v>0.31596700000000943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8-4A8B-B342-B5675E4FC4DF}"/>
            </c:ext>
          </c:extLst>
        </c:ser>
        <c:ser>
          <c:idx val="2"/>
          <c:order val="2"/>
          <c:tx>
            <c:strRef>
              <c:f>Fig_7_Bottom!$E$2</c:f>
              <c:strCache>
                <c:ptCount val="1"/>
                <c:pt idx="0">
                  <c:v>Hybrid model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Fig_7_Bottom!$B$3:$B$17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Fig_7_Bottom!$E$3:$E$17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99.759029080674694</c:v>
                </c:pt>
                <c:pt idx="3">
                  <c:v>99.245408692908498</c:v>
                </c:pt>
                <c:pt idx="4">
                  <c:v>95.994354894563401</c:v>
                </c:pt>
                <c:pt idx="5">
                  <c:v>90.618405496782998</c:v>
                </c:pt>
                <c:pt idx="6">
                  <c:v>77.506705573015395</c:v>
                </c:pt>
                <c:pt idx="7">
                  <c:v>70.585209166272094</c:v>
                </c:pt>
                <c:pt idx="8">
                  <c:v>52.546242785607099</c:v>
                </c:pt>
                <c:pt idx="9">
                  <c:v>45.256143330723397</c:v>
                </c:pt>
                <c:pt idx="10">
                  <c:v>23.689577942359801</c:v>
                </c:pt>
                <c:pt idx="11">
                  <c:v>11.1246533419808</c:v>
                </c:pt>
                <c:pt idx="12">
                  <c:v>4.3675813263613499</c:v>
                </c:pt>
                <c:pt idx="13">
                  <c:v>1.20599433855778</c:v>
                </c:pt>
                <c:pt idx="14">
                  <c:v>0.46292797669866398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B8-4A8B-B342-B5675E4FC4DF}"/>
            </c:ext>
          </c:extLst>
        </c:ser>
        <c:ser>
          <c:idx val="3"/>
          <c:order val="3"/>
          <c:tx>
            <c:strRef>
              <c:f>Fig_7_Bottom!$D$2</c:f>
              <c:strCache>
                <c:ptCount val="1"/>
                <c:pt idx="0">
                  <c:v>MTC model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Fig_7_Bottom!$B$3:$B$17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0.5</c:v>
                </c:pt>
                <c:pt idx="3">
                  <c:v>0.3</c:v>
                </c:pt>
                <c:pt idx="4">
                  <c:v>0.15</c:v>
                </c:pt>
                <c:pt idx="5">
                  <c:v>0.106</c:v>
                </c:pt>
                <c:pt idx="6">
                  <c:v>7.4999999999999997E-2</c:v>
                </c:pt>
                <c:pt idx="7">
                  <c:v>6.3E-2</c:v>
                </c:pt>
                <c:pt idx="8">
                  <c:v>4.4999999999999998E-2</c:v>
                </c:pt>
                <c:pt idx="9">
                  <c:v>3.7999999999999999E-2</c:v>
                </c:pt>
                <c:pt idx="10">
                  <c:v>0.02</c:v>
                </c:pt>
                <c:pt idx="11">
                  <c:v>0.01</c:v>
                </c:pt>
                <c:pt idx="12">
                  <c:v>5.0000000000000001E-3</c:v>
                </c:pt>
                <c:pt idx="13">
                  <c:v>2E-3</c:v>
                </c:pt>
                <c:pt idx="14">
                  <c:v>1E-3</c:v>
                </c:pt>
              </c:numCache>
            </c:numRef>
          </c:xVal>
          <c:yVal>
            <c:numRef>
              <c:f>Fig_7_Bottom!$D$3:$D$17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99.770494471201502</c:v>
                </c:pt>
                <c:pt idx="3">
                  <c:v>99.280564515413104</c:v>
                </c:pt>
                <c:pt idx="4">
                  <c:v>96.184199815772999</c:v>
                </c:pt>
                <c:pt idx="5">
                  <c:v>91.0319355591743</c:v>
                </c:pt>
                <c:pt idx="6">
                  <c:v>78.419778552010001</c:v>
                </c:pt>
                <c:pt idx="7">
                  <c:v>71.668497385554701</c:v>
                </c:pt>
                <c:pt idx="8">
                  <c:v>54.060342687798702</c:v>
                </c:pt>
                <c:pt idx="9">
                  <c:v>46.8036123436382</c:v>
                </c:pt>
                <c:pt idx="10">
                  <c:v>25.173172133578699</c:v>
                </c:pt>
                <c:pt idx="11">
                  <c:v>12.021305565077499</c:v>
                </c:pt>
                <c:pt idx="12">
                  <c:v>4.75279228468961</c:v>
                </c:pt>
                <c:pt idx="13">
                  <c:v>1.3172517909969801</c:v>
                </c:pt>
                <c:pt idx="14">
                  <c:v>0.50482171332060999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8-4A8B-B342-B5675E4FC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15344"/>
        <c:axId val="1311314096"/>
      </c:scatterChart>
      <c:valAx>
        <c:axId val="1311315344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Particle size (mm)</a:t>
                </a:r>
              </a:p>
            </c:rich>
          </c:tx>
          <c:layout>
            <c:manualLayout>
              <c:xMode val="edge"/>
              <c:yMode val="edge"/>
              <c:x val="0.38183958120965372"/>
              <c:y val="0.92282092164022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4096"/>
        <c:crossesAt val="0.1"/>
        <c:crossBetween val="midCat"/>
      </c:valAx>
      <c:valAx>
        <c:axId val="131131409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Cumulative passing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1315344"/>
        <c:crossesAt val="1.0000000000000002E-3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741497787095259"/>
          <c:y val="0.49410363247863237"/>
          <c:w val="0.43236222292306092"/>
          <c:h val="0.27082300569800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75983796296297"/>
          <c:y val="2.7001902587519024E-2"/>
          <c:w val="0.77375988900696657"/>
          <c:h val="0.80525114155251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Fig8_Top!$D$2</c:f>
              <c:strCache>
                <c:ptCount val="1"/>
                <c:pt idx="0">
                  <c:v>MTC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926-4F15-BC11-6FD86EF30F81}"/>
              </c:ext>
            </c:extLst>
          </c:dPt>
          <c:dPt>
            <c:idx val="6"/>
            <c:marker>
              <c:symbol val="triang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926-4F15-BC11-6FD86EF30F81}"/>
              </c:ext>
            </c:extLst>
          </c:dPt>
          <c:xVal>
            <c:numRef>
              <c:f>Fig8_Top!$C$3:$C$10</c:f>
              <c:numCache>
                <c:formatCode>0.00</c:formatCode>
                <c:ptCount val="8"/>
                <c:pt idx="0">
                  <c:v>54.000544999999995</c:v>
                </c:pt>
                <c:pt idx="1">
                  <c:v>52.268301000000008</c:v>
                </c:pt>
                <c:pt idx="2">
                  <c:v>51.789859000000007</c:v>
                </c:pt>
                <c:pt idx="3">
                  <c:v>48.143887999999997</c:v>
                </c:pt>
                <c:pt idx="4">
                  <c:v>53.134945000000016</c:v>
                </c:pt>
                <c:pt idx="5">
                  <c:v>53.174429999999987</c:v>
                </c:pt>
                <c:pt idx="6">
                  <c:v>52.024967000000011</c:v>
                </c:pt>
                <c:pt idx="7">
                  <c:v>48.868389000000008</c:v>
                </c:pt>
              </c:numCache>
            </c:numRef>
          </c:xVal>
          <c:yVal>
            <c:numRef>
              <c:f>Fig8_Top!$D$3:$D$10</c:f>
              <c:numCache>
                <c:formatCode>0.00</c:formatCode>
                <c:ptCount val="8"/>
                <c:pt idx="0">
                  <c:v>48.828011590660097</c:v>
                </c:pt>
                <c:pt idx="1">
                  <c:v>49.4623983144809</c:v>
                </c:pt>
                <c:pt idx="2">
                  <c:v>49.471931658695297</c:v>
                </c:pt>
                <c:pt idx="3">
                  <c:v>49.684682668656897</c:v>
                </c:pt>
                <c:pt idx="4">
                  <c:v>54.832044648344002</c:v>
                </c:pt>
                <c:pt idx="5">
                  <c:v>55.065309214840497</c:v>
                </c:pt>
                <c:pt idx="6">
                  <c:v>54.060342687798702</c:v>
                </c:pt>
                <c:pt idx="7">
                  <c:v>55.812480661261198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26-4F15-BC11-6FD86EF30F81}"/>
            </c:ext>
          </c:extLst>
        </c:ser>
        <c:ser>
          <c:idx val="1"/>
          <c:order val="1"/>
          <c:tx>
            <c:strRef>
              <c:f>Fig8_Top!$E$2</c:f>
              <c:strCache>
                <c:ptCount val="1"/>
                <c:pt idx="0">
                  <c:v>Hybrid model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dPt>
            <c:idx val="6"/>
            <c:marker>
              <c:symbol val="square"/>
              <c:size val="5"/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926-4F15-BC11-6FD86EF30F81}"/>
              </c:ext>
            </c:extLst>
          </c:dPt>
          <c:xVal>
            <c:numRef>
              <c:f>Fig8_Top!$C$3:$C$10</c:f>
              <c:numCache>
                <c:formatCode>0.00</c:formatCode>
                <c:ptCount val="8"/>
                <c:pt idx="0">
                  <c:v>54.000544999999995</c:v>
                </c:pt>
                <c:pt idx="1">
                  <c:v>52.268301000000008</c:v>
                </c:pt>
                <c:pt idx="2">
                  <c:v>51.789859000000007</c:v>
                </c:pt>
                <c:pt idx="3">
                  <c:v>48.143887999999997</c:v>
                </c:pt>
                <c:pt idx="4">
                  <c:v>53.134945000000016</c:v>
                </c:pt>
                <c:pt idx="5">
                  <c:v>53.174429999999987</c:v>
                </c:pt>
                <c:pt idx="6">
                  <c:v>52.024967000000011</c:v>
                </c:pt>
                <c:pt idx="7">
                  <c:v>48.868389000000008</c:v>
                </c:pt>
              </c:numCache>
            </c:numRef>
          </c:xVal>
          <c:yVal>
            <c:numRef>
              <c:f>Fig8_Top!$E$3:$E$10</c:f>
              <c:numCache>
                <c:formatCode>0.00</c:formatCode>
                <c:ptCount val="8"/>
                <c:pt idx="0">
                  <c:v>46.090945628323396</c:v>
                </c:pt>
                <c:pt idx="1">
                  <c:v>49.691943655307</c:v>
                </c:pt>
                <c:pt idx="2">
                  <c:v>48.7056209666559</c:v>
                </c:pt>
                <c:pt idx="3">
                  <c:v>49.117306351418001</c:v>
                </c:pt>
                <c:pt idx="4">
                  <c:v>53.196030969263802</c:v>
                </c:pt>
                <c:pt idx="5">
                  <c:v>49.432003809337303</c:v>
                </c:pt>
                <c:pt idx="6">
                  <c:v>52.546242785607099</c:v>
                </c:pt>
                <c:pt idx="7">
                  <c:v>52.7538251939893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26-4F15-BC11-6FD86EF30F81}"/>
            </c:ext>
          </c:extLst>
        </c:ser>
        <c:ser>
          <c:idx val="2"/>
          <c:order val="2"/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Fig8_Top!$H$1:$H$2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Fig8_Top!$H$1:$H$2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26-4F15-BC11-6FD86EF30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65216"/>
        <c:axId val="309665632"/>
        <c:extLst/>
      </c:scatterChart>
      <c:valAx>
        <c:axId val="309665216"/>
        <c:scaling>
          <c:orientation val="minMax"/>
          <c:max val="7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Experimental &lt; 45 µm (%)</a:t>
                </a:r>
              </a:p>
            </c:rich>
          </c:tx>
          <c:layout>
            <c:manualLayout>
              <c:xMode val="edge"/>
              <c:yMode val="edge"/>
              <c:x val="0.26377258235919238"/>
              <c:y val="0.93019963057686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632"/>
        <c:crosses val="autoZero"/>
        <c:crossBetween val="midCat"/>
        <c:majorUnit val="5"/>
        <c:minorUnit val="2.5"/>
      </c:valAx>
      <c:valAx>
        <c:axId val="309665632"/>
        <c:scaling>
          <c:orientation val="minMax"/>
          <c:max val="70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Predicted &lt; 45 µm (%)</a:t>
                </a:r>
              </a:p>
            </c:rich>
          </c:tx>
          <c:layout>
            <c:manualLayout>
              <c:xMode val="edge"/>
              <c:yMode val="edge"/>
              <c:x val="9.3120462459452547E-3"/>
              <c:y val="0.104379188843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9665216"/>
        <c:crosses val="autoZero"/>
        <c:crossBetween val="midCat"/>
        <c:minorUnit val="2.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0608867634903763"/>
          <c:y val="4.4410343847683983E-2"/>
          <c:w val="0.40016679948193212"/>
          <c:h val="0.194610895717175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4.xml"/><Relationship Id="rId4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5.xml"/><Relationship Id="rId4" Type="http://schemas.openxmlformats.org/officeDocument/2006/relationships/image" Target="../media/image3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2</xdr:row>
      <xdr:rowOff>76200</xdr:rowOff>
    </xdr:from>
    <xdr:to>
      <xdr:col>13</xdr:col>
      <xdr:colOff>439076</xdr:colOff>
      <xdr:row>16</xdr:row>
      <xdr:rowOff>142934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12</xdr:col>
      <xdr:colOff>603997</xdr:colOff>
      <xdr:row>22</xdr:row>
      <xdr:rowOff>31786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9</xdr:row>
      <xdr:rowOff>57150</xdr:rowOff>
    </xdr:from>
    <xdr:to>
      <xdr:col>9</xdr:col>
      <xdr:colOff>319925</xdr:colOff>
      <xdr:row>24</xdr:row>
      <xdr:rowOff>3567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15</xdr:col>
      <xdr:colOff>95250</xdr:colOff>
      <xdr:row>17</xdr:row>
      <xdr:rowOff>142877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15</xdr:col>
      <xdr:colOff>97200</xdr:colOff>
      <xdr:row>16</xdr:row>
      <xdr:rowOff>144600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217974</xdr:colOff>
      <xdr:row>0</xdr:row>
      <xdr:rowOff>187564</xdr:rowOff>
    </xdr:from>
    <xdr:to>
      <xdr:col>13</xdr:col>
      <xdr:colOff>388564</xdr:colOff>
      <xdr:row>15</xdr:row>
      <xdr:rowOff>81845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55</xdr:row>
      <xdr:rowOff>0</xdr:rowOff>
    </xdr:from>
    <xdr:to>
      <xdr:col>11</xdr:col>
      <xdr:colOff>152400</xdr:colOff>
      <xdr:row>69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0477500"/>
          <a:ext cx="34099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11</xdr:col>
      <xdr:colOff>152400</xdr:colOff>
      <xdr:row>84</xdr:row>
      <xdr:rowOff>85725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3335000"/>
          <a:ext cx="34099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23</xdr:col>
      <xdr:colOff>228600</xdr:colOff>
      <xdr:row>73</xdr:row>
      <xdr:rowOff>76200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1239500"/>
          <a:ext cx="34671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114735</xdr:colOff>
      <xdr:row>1</xdr:row>
      <xdr:rowOff>100825</xdr:rowOff>
    </xdr:from>
    <xdr:to>
      <xdr:col>13</xdr:col>
      <xdr:colOff>352425</xdr:colOff>
      <xdr:row>15</xdr:row>
      <xdr:rowOff>177720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55</xdr:row>
      <xdr:rowOff>0</xdr:rowOff>
    </xdr:from>
    <xdr:to>
      <xdr:col>11</xdr:col>
      <xdr:colOff>152400</xdr:colOff>
      <xdr:row>69</xdr:row>
      <xdr:rowOff>85725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0477500"/>
          <a:ext cx="34099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11</xdr:col>
      <xdr:colOff>152400</xdr:colOff>
      <xdr:row>84</xdr:row>
      <xdr:rowOff>85725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3335000"/>
          <a:ext cx="3409950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23</xdr:col>
      <xdr:colOff>228600</xdr:colOff>
      <xdr:row>73</xdr:row>
      <xdr:rowOff>76200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1239500"/>
          <a:ext cx="34671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246549</xdr:colOff>
      <xdr:row>0</xdr:row>
      <xdr:rowOff>149464</xdr:rowOff>
    </xdr:from>
    <xdr:to>
      <xdr:col>13</xdr:col>
      <xdr:colOff>417139</xdr:colOff>
      <xdr:row>15</xdr:row>
      <xdr:rowOff>43745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371909</xdr:colOff>
      <xdr:row>0</xdr:row>
      <xdr:rowOff>0</xdr:rowOff>
    </xdr:from>
    <xdr:to>
      <xdr:col>13</xdr:col>
      <xdr:colOff>600074</xdr:colOff>
      <xdr:row>14</xdr:row>
      <xdr:rowOff>76895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80283</xdr:colOff>
      <xdr:row>20</xdr:row>
      <xdr:rowOff>12000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202378</xdr:colOff>
      <xdr:row>1</xdr:row>
      <xdr:rowOff>164474</xdr:rowOff>
    </xdr:from>
    <xdr:to>
      <xdr:col>11</xdr:col>
      <xdr:colOff>1288115</xdr:colOff>
      <xdr:row>16</xdr:row>
      <xdr:rowOff>3711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13</xdr:col>
      <xdr:colOff>324049</xdr:colOff>
      <xdr:row>16</xdr:row>
      <xdr:rowOff>69000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651355</xdr:colOff>
      <xdr:row>2</xdr:row>
      <xdr:rowOff>131810</xdr:rowOff>
    </xdr:from>
    <xdr:to>
      <xdr:col>12</xdr:col>
      <xdr:colOff>34962</xdr:colOff>
      <xdr:row>16</xdr:row>
      <xdr:rowOff>182977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72</xdr:row>
      <xdr:rowOff>0</xdr:rowOff>
    </xdr:from>
    <xdr:to>
      <xdr:col>16</xdr:col>
      <xdr:colOff>676275</xdr:colOff>
      <xdr:row>85</xdr:row>
      <xdr:rowOff>38100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14268450"/>
          <a:ext cx="4000500" cy="26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299357</xdr:colOff>
      <xdr:row>11</xdr:row>
      <xdr:rowOff>54426</xdr:rowOff>
    </xdr:from>
    <xdr:to>
      <xdr:col>6</xdr:col>
      <xdr:colOff>476784</xdr:colOff>
      <xdr:row>26</xdr:row>
      <xdr:rowOff>81821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13</xdr:col>
      <xdr:colOff>327627</xdr:colOff>
      <xdr:row>17</xdr:row>
      <xdr:rowOff>86968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38100</xdr:rowOff>
    </xdr:from>
    <xdr:to>
      <xdr:col>13</xdr:col>
      <xdr:colOff>519134</xdr:colOff>
      <xdr:row>16</xdr:row>
      <xdr:rowOff>55970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</xdr:row>
      <xdr:rowOff>28575</xdr:rowOff>
    </xdr:from>
    <xdr:to>
      <xdr:col>13</xdr:col>
      <xdr:colOff>382508</xdr:colOff>
      <xdr:row>18</xdr:row>
      <xdr:rowOff>55970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13</xdr:col>
      <xdr:colOff>19542</xdr:colOff>
      <xdr:row>19</xdr:row>
      <xdr:rowOff>27395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13</xdr:col>
      <xdr:colOff>386864</xdr:colOff>
      <xdr:row>22</xdr:row>
      <xdr:rowOff>139930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386400</xdr:colOff>
      <xdr:row>18</xdr:row>
      <xdr:rowOff>141000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</xdr:row>
      <xdr:rowOff>104775</xdr:rowOff>
    </xdr:from>
    <xdr:to>
      <xdr:col>11</xdr:col>
      <xdr:colOff>563407</xdr:colOff>
      <xdr:row>18</xdr:row>
      <xdr:rowOff>132170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PGRTavaresBM\ValeProject\Piloto2021\hybrido\Profiles_Hybrid_Simulation_Novos-Perfis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age and selection function"/>
      <sheetName val="Profiles_3"/>
      <sheetName val="PerfisTC_hybrid"/>
      <sheetName val="Performance variables"/>
      <sheetName val="PSD "/>
      <sheetName val="Profile - 2.5 N-mm² - 0.2 m-s"/>
      <sheetName val="Profile - 2.5 N-mm² - 0.35 m-s"/>
      <sheetName val="Profile - 2.5 N-mm² - 0.5 m-s"/>
      <sheetName val="Profile - 2.5 N-mm² - 0.7 m-s"/>
      <sheetName val="Profile - 3.5 N-mm² - 0.2 m-s"/>
      <sheetName val="Profile - 3.5 N-mm² - 0.35 m-s"/>
      <sheetName val="Profile - 3.5 N-mm² - 0.5 m-s"/>
      <sheetName val="Profile - 3.5 N-mm² - 0.7 m-s"/>
    </sheetNames>
    <sheetDataSet>
      <sheetData sheetId="0" refreshError="1"/>
      <sheetData sheetId="1" refreshError="1"/>
      <sheetData sheetId="2">
        <row r="1">
          <cell r="Q1" t="str">
            <v>3.5 N/mm² - 0.50 m/s</v>
          </cell>
        </row>
      </sheetData>
      <sheetData sheetId="3">
        <row r="1">
          <cell r="A1">
            <v>0</v>
          </cell>
        </row>
        <row r="4">
          <cell r="I4">
            <v>2.407883461868038</v>
          </cell>
        </row>
        <row r="5">
          <cell r="I5">
            <v>2.3748038490007404</v>
          </cell>
        </row>
        <row r="6">
          <cell r="I6">
            <v>2.3054409005628518</v>
          </cell>
        </row>
        <row r="7">
          <cell r="I7">
            <v>2.2357512953367875</v>
          </cell>
        </row>
        <row r="8">
          <cell r="I8">
            <v>2.9781659388646293</v>
          </cell>
        </row>
        <row r="9">
          <cell r="I9">
            <v>2.6241560836332267</v>
          </cell>
        </row>
        <row r="10">
          <cell r="I10">
            <v>2.4688316536020904</v>
          </cell>
        </row>
        <row r="11">
          <cell r="I11">
            <v>2.7262872628726287</v>
          </cell>
        </row>
      </sheetData>
      <sheetData sheetId="4">
        <row r="4">
          <cell r="D4" t="str">
            <v>Feed</v>
          </cell>
        </row>
        <row r="13">
          <cell r="F13">
            <v>48.828011590660097</v>
          </cell>
          <cell r="G13">
            <v>46.090945628323396</v>
          </cell>
          <cell r="I13">
            <v>49.4623983144809</v>
          </cell>
          <cell r="J13">
            <v>49.691943655307</v>
          </cell>
          <cell r="L13">
            <v>49.471931658695297</v>
          </cell>
          <cell r="M13">
            <v>48.7056209666559</v>
          </cell>
          <cell r="O13">
            <v>49.684682668656897</v>
          </cell>
          <cell r="P13">
            <v>49.117306351418001</v>
          </cell>
          <cell r="R13">
            <v>54.832044648344002</v>
          </cell>
          <cell r="S13">
            <v>53.196030969263802</v>
          </cell>
          <cell r="U13">
            <v>55.065309214840497</v>
          </cell>
          <cell r="V13">
            <v>49.432003809337303</v>
          </cell>
          <cell r="X13">
            <v>54.060342687798702</v>
          </cell>
          <cell r="Y13">
            <v>52.546242785607099</v>
          </cell>
          <cell r="AA13">
            <v>55.812480661261198</v>
          </cell>
          <cell r="AB13">
            <v>52.7538251939893</v>
          </cell>
        </row>
      </sheetData>
      <sheetData sheetId="5" refreshError="1"/>
      <sheetData sheetId="6" refreshError="1"/>
      <sheetData sheetId="7">
        <row r="2">
          <cell r="C2" t="str">
            <v>Experiment</v>
          </cell>
        </row>
      </sheetData>
      <sheetData sheetId="8" refreshError="1"/>
      <sheetData sheetId="9" refreshError="1"/>
      <sheetData sheetId="10" refreshError="1"/>
      <sheetData sheetId="11">
        <row r="2">
          <cell r="C2" t="str">
            <v>Experiment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8"/>
  <sheetViews>
    <sheetView workbookViewId="0">
      <selection activeCell="G15" sqref="G15"/>
    </sheetView>
  </sheetViews>
  <sheetFormatPr defaultRowHeight="15" x14ac:dyDescent="0.25"/>
  <sheetData>
    <row r="2" spans="3:7" x14ac:dyDescent="0.25">
      <c r="C2" s="1" t="s">
        <v>0</v>
      </c>
      <c r="E2" s="201" t="s">
        <v>1</v>
      </c>
      <c r="F2" s="202"/>
      <c r="G2" s="203"/>
    </row>
    <row r="3" spans="3:7" x14ac:dyDescent="0.25">
      <c r="C3" s="2">
        <v>2</v>
      </c>
      <c r="E3" s="2">
        <v>1</v>
      </c>
      <c r="F3" s="6">
        <v>1</v>
      </c>
      <c r="G3" s="7">
        <v>1</v>
      </c>
    </row>
    <row r="4" spans="3:7" x14ac:dyDescent="0.25">
      <c r="C4" s="2">
        <v>1</v>
      </c>
      <c r="E4" s="2">
        <v>0.46411166814511701</v>
      </c>
      <c r="F4" s="6">
        <v>1</v>
      </c>
      <c r="G4" s="7">
        <v>1</v>
      </c>
    </row>
    <row r="5" spans="3:7" x14ac:dyDescent="0.25">
      <c r="C5" s="2">
        <v>0.5</v>
      </c>
      <c r="E5" s="2">
        <v>0.24767291634272201</v>
      </c>
      <c r="F5" s="6">
        <v>0.46411166814511701</v>
      </c>
      <c r="G5" s="7">
        <v>1</v>
      </c>
    </row>
    <row r="6" spans="3:7" x14ac:dyDescent="0.25">
      <c r="C6" s="2">
        <v>0.3</v>
      </c>
      <c r="E6" s="2">
        <v>0.15663807866680499</v>
      </c>
      <c r="F6" s="6">
        <v>0.291758345797406</v>
      </c>
      <c r="G6" s="7">
        <v>0.55144536637935504</v>
      </c>
    </row>
    <row r="7" spans="3:7" x14ac:dyDescent="0.25">
      <c r="C7" s="2">
        <v>0.15</v>
      </c>
      <c r="E7" s="2">
        <v>8.4147673170437295E-2</v>
      </c>
      <c r="F7" s="6">
        <v>0.15663807866680499</v>
      </c>
      <c r="G7" s="7">
        <v>0.291758345797406</v>
      </c>
    </row>
    <row r="8" spans="3:7" x14ac:dyDescent="0.25">
      <c r="C8" s="2">
        <v>0.106</v>
      </c>
      <c r="E8" s="2">
        <v>6.16421340236466E-2</v>
      </c>
      <c r="F8" s="6">
        <v>0.114742260780631</v>
      </c>
      <c r="G8" s="7">
        <v>0.21361150748419899</v>
      </c>
    </row>
    <row r="9" spans="3:7" x14ac:dyDescent="0.25">
      <c r="C9" s="2">
        <v>7.4999999999999997E-2</v>
      </c>
      <c r="E9" s="2">
        <v>4.5206232934395602E-2</v>
      </c>
      <c r="F9" s="6">
        <v>8.4147673170437295E-2</v>
      </c>
      <c r="G9" s="7">
        <v>0.15663807866680499</v>
      </c>
    </row>
    <row r="10" spans="3:7" x14ac:dyDescent="0.25">
      <c r="C10" s="2">
        <v>6.3E-2</v>
      </c>
      <c r="E10" s="2">
        <v>3.8665377823214699E-2</v>
      </c>
      <c r="F10" s="6">
        <v>7.1972365071805197E-2</v>
      </c>
      <c r="G10" s="7">
        <v>0.13397212718325599</v>
      </c>
    </row>
    <row r="11" spans="3:7" x14ac:dyDescent="0.25">
      <c r="C11" s="2">
        <v>4.4999999999999998E-2</v>
      </c>
      <c r="E11" s="2">
        <v>2.8597829938106299E-2</v>
      </c>
      <c r="F11" s="6">
        <v>5.3232445284519397E-2</v>
      </c>
      <c r="G11" s="7">
        <v>9.9087954883354507E-2</v>
      </c>
    </row>
    <row r="12" spans="3:7" x14ac:dyDescent="0.25">
      <c r="C12" s="2">
        <v>3.7999999999999999E-2</v>
      </c>
      <c r="E12" s="2">
        <v>2.45760112253679E-2</v>
      </c>
      <c r="F12" s="6">
        <v>4.5746166623714703E-2</v>
      </c>
      <c r="G12" s="7">
        <v>8.51527213591914E-2</v>
      </c>
    </row>
    <row r="13" spans="3:7" x14ac:dyDescent="0.25">
      <c r="C13" s="2">
        <v>0.02</v>
      </c>
      <c r="E13" s="8">
        <v>1.3824093670641699E-2</v>
      </c>
      <c r="F13" s="6">
        <v>2.5732380061210001E-2</v>
      </c>
      <c r="G13" s="7">
        <v>4.7898650082653801E-2</v>
      </c>
    </row>
    <row r="14" spans="3:7" x14ac:dyDescent="0.25">
      <c r="C14" s="2">
        <v>0.01</v>
      </c>
      <c r="E14" s="8">
        <v>6.5136080965213601E-3</v>
      </c>
      <c r="F14" s="9">
        <v>1.2124530016807701E-2</v>
      </c>
      <c r="G14" s="7">
        <v>2.2568786208423001E-2</v>
      </c>
    </row>
    <row r="15" spans="3:7" x14ac:dyDescent="0.25">
      <c r="C15" s="2">
        <v>5.0000000000000001E-3</v>
      </c>
      <c r="E15" s="8">
        <v>2.5439263792030199E-3</v>
      </c>
      <c r="F15" s="9">
        <v>4.7353035804790899E-3</v>
      </c>
      <c r="G15" s="10">
        <v>8.8143667153958404E-3</v>
      </c>
    </row>
    <row r="16" spans="3:7" x14ac:dyDescent="0.25">
      <c r="C16" s="2">
        <v>2E-3</v>
      </c>
      <c r="E16" s="8">
        <v>7.3407208800606804E-4</v>
      </c>
      <c r="F16" s="9">
        <v>1.3664130436539599E-3</v>
      </c>
      <c r="G16" s="10">
        <v>2.5434621972167098E-3</v>
      </c>
    </row>
    <row r="17" spans="3:7" x14ac:dyDescent="0.25">
      <c r="C17" s="2">
        <v>1E-3</v>
      </c>
      <c r="E17" s="8">
        <v>2.8669599417916998E-4</v>
      </c>
      <c r="F17" s="9">
        <v>5.3366032084638097E-4</v>
      </c>
      <c r="G17" s="10">
        <v>9.9336350639049999E-4</v>
      </c>
    </row>
    <row r="18" spans="3:7" x14ac:dyDescent="0.25">
      <c r="C18" s="3">
        <v>0</v>
      </c>
      <c r="E18" s="3">
        <v>0</v>
      </c>
      <c r="F18" s="11">
        <v>0</v>
      </c>
      <c r="G18" s="12">
        <v>0</v>
      </c>
    </row>
  </sheetData>
  <mergeCells count="1">
    <mergeCell ref="E2:G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H12"/>
  <sheetViews>
    <sheetView zoomScaleNormal="100" workbookViewId="0">
      <selection activeCell="C3" sqref="C3:E3"/>
    </sheetView>
  </sheetViews>
  <sheetFormatPr defaultRowHeight="15" x14ac:dyDescent="0.25"/>
  <cols>
    <col min="3" max="3" width="14" bestFit="1" customWidth="1"/>
    <col min="4" max="4" width="12" bestFit="1" customWidth="1"/>
    <col min="5" max="5" width="15" bestFit="1" customWidth="1"/>
  </cols>
  <sheetData>
    <row r="1" spans="3:8" x14ac:dyDescent="0.25">
      <c r="H1">
        <v>0</v>
      </c>
    </row>
    <row r="2" spans="3:8" x14ac:dyDescent="0.25">
      <c r="H2">
        <v>1500</v>
      </c>
    </row>
    <row r="3" spans="3:8" ht="15.75" x14ac:dyDescent="0.25">
      <c r="C3" s="53" t="s">
        <v>16</v>
      </c>
      <c r="D3" s="53" t="s">
        <v>7</v>
      </c>
      <c r="E3" s="53" t="s">
        <v>17</v>
      </c>
    </row>
    <row r="4" spans="3:8" x14ac:dyDescent="0.25">
      <c r="C4" s="74">
        <v>860</v>
      </c>
      <c r="D4" s="59">
        <v>782.21474712505699</v>
      </c>
      <c r="E4" s="59">
        <v>733.26857838889305</v>
      </c>
    </row>
    <row r="5" spans="3:8" x14ac:dyDescent="0.25">
      <c r="C5" s="57">
        <v>800</v>
      </c>
      <c r="D5" s="79">
        <v>794.31742443590599</v>
      </c>
      <c r="E5" s="59">
        <v>796.25204913535003</v>
      </c>
    </row>
    <row r="6" spans="3:8" x14ac:dyDescent="0.25">
      <c r="C6" s="16">
        <v>790</v>
      </c>
      <c r="D6" s="59">
        <v>794.50043760234701</v>
      </c>
      <c r="E6" s="59">
        <v>775.37962689794404</v>
      </c>
    </row>
    <row r="7" spans="3:8" x14ac:dyDescent="0.25">
      <c r="C7" s="16">
        <v>750</v>
      </c>
      <c r="D7" s="59">
        <v>798.59353012170095</v>
      </c>
      <c r="E7" s="59">
        <v>782.98859892485996</v>
      </c>
    </row>
    <row r="8" spans="3:8" x14ac:dyDescent="0.25">
      <c r="C8" s="74">
        <v>850</v>
      </c>
      <c r="D8" s="59">
        <v>903.23713619503405</v>
      </c>
      <c r="E8" s="59">
        <v>870.02513696496101</v>
      </c>
    </row>
    <row r="9" spans="3:8" x14ac:dyDescent="0.25">
      <c r="C9" s="74">
        <v>890</v>
      </c>
      <c r="D9" s="59">
        <v>908.25745812164803</v>
      </c>
      <c r="E9" s="59">
        <v>794.94498289406397</v>
      </c>
    </row>
    <row r="10" spans="3:8" x14ac:dyDescent="0.25">
      <c r="C10" s="75">
        <v>820</v>
      </c>
      <c r="D10" s="79">
        <v>886.81236018051698</v>
      </c>
      <c r="E10" s="78">
        <v>853.59806483971795</v>
      </c>
    </row>
    <row r="11" spans="3:8" x14ac:dyDescent="0.25">
      <c r="C11" s="76">
        <v>770</v>
      </c>
      <c r="D11" s="59">
        <v>924.516738441494</v>
      </c>
      <c r="E11" s="59">
        <v>855.85456464029096</v>
      </c>
    </row>
    <row r="12" spans="3:8" x14ac:dyDescent="0.25">
      <c r="D12" s="59"/>
      <c r="E12" s="59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U21"/>
  <sheetViews>
    <sheetView topLeftCell="A4" workbookViewId="0">
      <selection activeCell="L14" sqref="L14"/>
    </sheetView>
  </sheetViews>
  <sheetFormatPr defaultRowHeight="15" x14ac:dyDescent="0.25"/>
  <cols>
    <col min="3" max="3" width="12.42578125" customWidth="1"/>
    <col min="4" max="4" width="12" customWidth="1"/>
    <col min="7" max="7" width="14.5703125" customWidth="1"/>
    <col min="8" max="8" width="13.85546875" customWidth="1"/>
    <col min="11" max="11" width="14.28515625" customWidth="1"/>
    <col min="12" max="12" width="11.85546875" customWidth="1"/>
    <col min="14" max="14" width="14.42578125" customWidth="1"/>
    <col min="15" max="15" width="11.140625" customWidth="1"/>
  </cols>
  <sheetData>
    <row r="2" spans="3:21" ht="15.75" x14ac:dyDescent="0.25">
      <c r="C2" t="s">
        <v>22</v>
      </c>
      <c r="G2" s="208" t="s">
        <v>17</v>
      </c>
      <c r="H2" s="208"/>
      <c r="I2" s="44"/>
      <c r="J2" s="44"/>
      <c r="K2" s="208" t="s">
        <v>14</v>
      </c>
      <c r="L2" s="208"/>
      <c r="M2" s="50"/>
      <c r="N2" s="208" t="s">
        <v>7</v>
      </c>
      <c r="O2" s="208"/>
      <c r="P2" s="44"/>
      <c r="Q2" s="44"/>
      <c r="R2" s="44"/>
      <c r="S2" s="44"/>
      <c r="T2" s="44"/>
    </row>
    <row r="3" spans="3:21" ht="45" x14ac:dyDescent="0.25">
      <c r="C3" s="88" t="s">
        <v>20</v>
      </c>
      <c r="D3" s="88" t="s">
        <v>21</v>
      </c>
      <c r="G3" s="85" t="s">
        <v>18</v>
      </c>
      <c r="H3" s="81" t="s">
        <v>21</v>
      </c>
      <c r="I3" s="44"/>
      <c r="J3" s="44"/>
      <c r="K3" s="18" t="s">
        <v>18</v>
      </c>
      <c r="L3" s="18" t="s">
        <v>21</v>
      </c>
      <c r="M3" s="87"/>
      <c r="N3" s="18" t="s">
        <v>18</v>
      </c>
      <c r="O3" s="18" t="s">
        <v>21</v>
      </c>
      <c r="P3" s="35"/>
      <c r="Q3" s="35"/>
      <c r="R3" s="35"/>
      <c r="S3" s="35"/>
      <c r="T3" s="35"/>
      <c r="U3" s="35"/>
    </row>
    <row r="4" spans="3:21" x14ac:dyDescent="0.25">
      <c r="C4" s="80">
        <v>0.52149916091739701</v>
      </c>
      <c r="D4" s="80">
        <v>580</v>
      </c>
      <c r="G4" s="60">
        <v>1.8874169494208939</v>
      </c>
      <c r="H4" s="60">
        <v>733.26857838889305</v>
      </c>
      <c r="I4" s="35"/>
      <c r="J4" s="35"/>
      <c r="K4" s="60">
        <v>2.407883461868038</v>
      </c>
      <c r="L4" s="86">
        <v>860</v>
      </c>
      <c r="M4" s="35"/>
      <c r="N4" s="60">
        <v>2.123110001201856</v>
      </c>
      <c r="O4" s="60">
        <v>782.21474712505699</v>
      </c>
    </row>
    <row r="5" spans="3:21" x14ac:dyDescent="0.25">
      <c r="C5" s="80">
        <v>0.89001609179318508</v>
      </c>
      <c r="D5" s="80">
        <v>630</v>
      </c>
      <c r="G5" s="60">
        <v>2.3166003768623011</v>
      </c>
      <c r="H5" s="60">
        <v>796.25204913535003</v>
      </c>
      <c r="I5" s="35"/>
      <c r="J5" s="35"/>
      <c r="K5" s="60">
        <v>2.3748038490007404</v>
      </c>
      <c r="L5" s="86">
        <v>800</v>
      </c>
      <c r="M5" s="35"/>
      <c r="N5" s="60">
        <v>2.2007178781305021</v>
      </c>
      <c r="O5" s="60">
        <v>794.31742443590599</v>
      </c>
    </row>
    <row r="6" spans="3:21" x14ac:dyDescent="0.25">
      <c r="C6" s="80">
        <v>1.2638132875997314</v>
      </c>
      <c r="D6" s="80">
        <v>686</v>
      </c>
      <c r="G6" s="60">
        <v>2.1697491545532381</v>
      </c>
      <c r="H6" s="60">
        <v>775.37962689794404</v>
      </c>
      <c r="I6" s="35"/>
      <c r="J6" s="35"/>
      <c r="K6" s="60">
        <v>2.3054409005628518</v>
      </c>
      <c r="L6" s="86">
        <v>790</v>
      </c>
      <c r="M6" s="35"/>
      <c r="N6" s="60">
        <v>2.2045467161697698</v>
      </c>
      <c r="O6" s="60">
        <v>794.50043760234701</v>
      </c>
    </row>
    <row r="7" spans="3:21" x14ac:dyDescent="0.25">
      <c r="C7" s="80">
        <v>2.3785458460591937</v>
      </c>
      <c r="D7" s="80">
        <v>914</v>
      </c>
      <c r="G7" s="60">
        <v>2.2218717745405647</v>
      </c>
      <c r="H7" s="60">
        <v>782.98859892485996</v>
      </c>
      <c r="I7" s="35"/>
      <c r="J7" s="35"/>
      <c r="K7" s="60">
        <v>2.2357512953367875</v>
      </c>
      <c r="L7" s="86">
        <v>750</v>
      </c>
      <c r="M7" s="35"/>
      <c r="N7" s="60">
        <v>2.2317281416616885</v>
      </c>
      <c r="O7" s="60">
        <v>798.59353012170095</v>
      </c>
    </row>
    <row r="8" spans="3:21" x14ac:dyDescent="0.25">
      <c r="C8" s="80">
        <v>2.8029051420085391</v>
      </c>
      <c r="D8" s="80">
        <v>964</v>
      </c>
      <c r="G8" s="60">
        <v>2.8373703751511714</v>
      </c>
      <c r="H8" s="60">
        <v>870.02513696496101</v>
      </c>
      <c r="I8" s="35"/>
      <c r="J8" s="35"/>
      <c r="K8" s="60">
        <v>2.9781659388646293</v>
      </c>
      <c r="L8" s="86">
        <v>850</v>
      </c>
      <c r="M8" s="35"/>
      <c r="N8" s="60">
        <v>2.9354384501069264</v>
      </c>
      <c r="O8" s="60">
        <v>903.23713619503405</v>
      </c>
    </row>
    <row r="9" spans="3:21" x14ac:dyDescent="0.25">
      <c r="C9" s="80">
        <v>2.015341571461879</v>
      </c>
      <c r="D9" s="80">
        <v>850</v>
      </c>
      <c r="G9" s="60">
        <v>2.3129595676349073</v>
      </c>
      <c r="H9" s="60">
        <v>794.94498289406397</v>
      </c>
      <c r="I9" s="35"/>
      <c r="J9" s="35"/>
      <c r="K9" s="60">
        <v>2.6241560836332267</v>
      </c>
      <c r="L9" s="86">
        <v>890</v>
      </c>
      <c r="M9" s="35"/>
      <c r="N9" s="60">
        <v>2.9696382928292002</v>
      </c>
      <c r="O9" s="60">
        <v>908.25745812164803</v>
      </c>
    </row>
    <row r="10" spans="3:21" x14ac:dyDescent="0.25">
      <c r="C10" s="80">
        <v>1.9947205897001696</v>
      </c>
      <c r="D10" s="80">
        <v>780</v>
      </c>
      <c r="G10" s="60">
        <v>2.7182304323728115</v>
      </c>
      <c r="H10" s="60">
        <v>853.59806483971795</v>
      </c>
      <c r="I10" s="35"/>
      <c r="J10" s="35"/>
      <c r="K10" s="60">
        <v>2.4688316536020904</v>
      </c>
      <c r="L10" s="86">
        <v>820</v>
      </c>
      <c r="M10" s="35"/>
      <c r="N10" s="60">
        <v>2.8254642582871936</v>
      </c>
      <c r="O10" s="60">
        <v>886.81236018051698</v>
      </c>
    </row>
    <row r="11" spans="3:21" x14ac:dyDescent="0.25">
      <c r="C11" s="80">
        <v>2.4834666666666663</v>
      </c>
      <c r="D11" s="80">
        <v>860</v>
      </c>
      <c r="G11" s="60">
        <v>2.7313324158262504</v>
      </c>
      <c r="H11" s="60">
        <v>855.85456464029096</v>
      </c>
      <c r="K11" s="60">
        <v>2.7262872628726287</v>
      </c>
      <c r="L11" s="86">
        <v>770</v>
      </c>
      <c r="N11" s="60">
        <v>3.0807814177421613</v>
      </c>
      <c r="O11" s="60">
        <v>924.516738441494</v>
      </c>
    </row>
    <row r="12" spans="3:21" x14ac:dyDescent="0.25">
      <c r="C12" s="80">
        <v>3.2373350790613369</v>
      </c>
      <c r="D12" s="80">
        <v>960</v>
      </c>
    </row>
    <row r="13" spans="3:21" x14ac:dyDescent="0.25">
      <c r="C13" s="80">
        <v>1.9507086416656214</v>
      </c>
      <c r="D13" s="80">
        <v>750</v>
      </c>
    </row>
    <row r="14" spans="3:21" x14ac:dyDescent="0.25">
      <c r="C14" s="80">
        <v>2.4064760677831729</v>
      </c>
      <c r="D14" s="80">
        <v>850</v>
      </c>
    </row>
    <row r="15" spans="3:21" x14ac:dyDescent="0.25">
      <c r="C15" s="80">
        <v>1.9953147315985644</v>
      </c>
      <c r="D15" s="80">
        <v>750</v>
      </c>
    </row>
    <row r="16" spans="3:21" x14ac:dyDescent="0.25">
      <c r="C16" s="80">
        <v>2.4553398645379771</v>
      </c>
      <c r="D16" s="80">
        <v>820</v>
      </c>
    </row>
    <row r="17" spans="3:4" x14ac:dyDescent="0.25">
      <c r="C17" s="80">
        <v>2.1215957989935093</v>
      </c>
      <c r="D17" s="80">
        <v>735</v>
      </c>
    </row>
    <row r="18" spans="3:4" x14ac:dyDescent="0.25">
      <c r="C18" s="80">
        <v>2.563379654373775</v>
      </c>
      <c r="D18" s="80">
        <v>850</v>
      </c>
    </row>
    <row r="19" spans="3:4" x14ac:dyDescent="0.25">
      <c r="C19" s="80">
        <v>2.2884767374466515</v>
      </c>
      <c r="D19" s="80">
        <v>730</v>
      </c>
    </row>
    <row r="20" spans="3:4" x14ac:dyDescent="0.25">
      <c r="C20" s="80">
        <v>2.5853566009104698</v>
      </c>
      <c r="D20" s="80">
        <v>850</v>
      </c>
    </row>
    <row r="21" spans="3:4" x14ac:dyDescent="0.25">
      <c r="C21" s="80">
        <v>3.2240742945588763</v>
      </c>
      <c r="D21" s="80">
        <v>875</v>
      </c>
    </row>
  </sheetData>
  <mergeCells count="3">
    <mergeCell ref="G2:H2"/>
    <mergeCell ref="K2:L2"/>
    <mergeCell ref="N2:O2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H63"/>
  <sheetViews>
    <sheetView workbookViewId="0">
      <selection activeCell="O2" sqref="O2"/>
    </sheetView>
  </sheetViews>
  <sheetFormatPr defaultRowHeight="15" x14ac:dyDescent="0.25"/>
  <cols>
    <col min="4" max="4" width="14.85546875" customWidth="1"/>
    <col min="5" max="6" width="15" customWidth="1"/>
    <col min="7" max="7" width="12" customWidth="1"/>
    <col min="8" max="8" width="15.7109375" customWidth="1"/>
  </cols>
  <sheetData>
    <row r="1" spans="3:8" ht="30" x14ac:dyDescent="0.25">
      <c r="D1" s="82" t="s">
        <v>23</v>
      </c>
      <c r="E1" s="90" t="s">
        <v>25</v>
      </c>
      <c r="F1" s="91"/>
      <c r="G1" s="82" t="s">
        <v>23</v>
      </c>
      <c r="H1" s="90" t="s">
        <v>25</v>
      </c>
    </row>
    <row r="2" spans="3:8" x14ac:dyDescent="0.25">
      <c r="D2" s="83" t="s">
        <v>24</v>
      </c>
      <c r="E2" s="89" t="s">
        <v>24</v>
      </c>
      <c r="F2" s="89"/>
      <c r="G2" s="83" t="s">
        <v>26</v>
      </c>
      <c r="H2" s="83" t="s">
        <v>26</v>
      </c>
    </row>
    <row r="3" spans="3:8" x14ac:dyDescent="0.25">
      <c r="C3">
        <v>-16.225000000000001</v>
      </c>
      <c r="D3">
        <v>3.5493803306542608E-2</v>
      </c>
      <c r="E3">
        <v>1.2978864337392673E-2</v>
      </c>
      <c r="F3" s="59">
        <v>-15.733333333333322</v>
      </c>
      <c r="G3" s="80">
        <v>5.1283255702801303E-2</v>
      </c>
      <c r="H3" s="80">
        <v>2.9641204397457599E-2</v>
      </c>
    </row>
    <row r="4" spans="3:8" x14ac:dyDescent="0.25">
      <c r="C4">
        <v>-15.675000000000001</v>
      </c>
      <c r="D4">
        <v>8.1761413918089054E-2</v>
      </c>
      <c r="E4">
        <v>5.7329216118220248E-2</v>
      </c>
      <c r="F4" s="59">
        <v>-15.199999999999985</v>
      </c>
      <c r="G4" s="80">
        <v>0.15368795450560399</v>
      </c>
      <c r="H4" s="80">
        <v>8.8830087140488095E-2</v>
      </c>
    </row>
    <row r="5" spans="3:8" x14ac:dyDescent="0.25">
      <c r="C5">
        <v>-15.125</v>
      </c>
      <c r="D5">
        <v>0.13047933796396249</v>
      </c>
      <c r="E5">
        <v>8.0832211543660382E-2</v>
      </c>
      <c r="F5" s="59">
        <v>-14.666666666666655</v>
      </c>
      <c r="G5" s="80">
        <v>0.25560818325852502</v>
      </c>
      <c r="H5" s="80">
        <v>0.14773895108252399</v>
      </c>
    </row>
    <row r="6" spans="3:8" x14ac:dyDescent="0.25">
      <c r="C6">
        <v>-14.574999999999999</v>
      </c>
      <c r="D6">
        <v>0.1480073759221151</v>
      </c>
      <c r="E6">
        <v>0.10858047758053309</v>
      </c>
      <c r="F6" s="59">
        <v>-14.13333333333332</v>
      </c>
      <c r="G6" s="80">
        <v>0.35672417215897101</v>
      </c>
      <c r="H6" s="80">
        <v>0.20618297250383699</v>
      </c>
    </row>
    <row r="7" spans="3:8" x14ac:dyDescent="0.25">
      <c r="C7">
        <v>-14.024999999999999</v>
      </c>
      <c r="D7">
        <v>0.15054000387154071</v>
      </c>
      <c r="E7">
        <v>0.1168314246172171</v>
      </c>
      <c r="F7" s="59">
        <v>-13.599999999999991</v>
      </c>
      <c r="G7" s="80">
        <v>0.45672091240878199</v>
      </c>
      <c r="H7" s="80">
        <v>0.26398007949722602</v>
      </c>
    </row>
    <row r="8" spans="3:8" x14ac:dyDescent="0.25">
      <c r="C8">
        <v>-13.474999999999998</v>
      </c>
      <c r="D8">
        <v>0.1895481261967249</v>
      </c>
      <c r="E8">
        <v>0.15332403253045801</v>
      </c>
      <c r="F8" s="59">
        <v>-13.066666666666654</v>
      </c>
      <c r="G8" s="80">
        <v>0.55528995324544606</v>
      </c>
      <c r="H8" s="80">
        <v>0.32095199063393098</v>
      </c>
    </row>
    <row r="9" spans="3:8" x14ac:dyDescent="0.25">
      <c r="C9">
        <v>-12.924999999999997</v>
      </c>
      <c r="D9">
        <v>0.23391256977817151</v>
      </c>
      <c r="E9">
        <v>0.18091418630843339</v>
      </c>
      <c r="F9" s="59">
        <v>-12.533333333333321</v>
      </c>
      <c r="G9" s="80">
        <v>0.65213109463144503</v>
      </c>
      <c r="H9" s="80">
        <v>0.376925193320996</v>
      </c>
    </row>
    <row r="10" spans="3:8" x14ac:dyDescent="0.25">
      <c r="C10">
        <v>-12.374999999999996</v>
      </c>
      <c r="D10">
        <v>0.33857338385418911</v>
      </c>
      <c r="E10">
        <v>0.25257531459655841</v>
      </c>
      <c r="F10" s="59">
        <v>-11.999999999999989</v>
      </c>
      <c r="G10" s="80">
        <v>0.74695395003021403</v>
      </c>
      <c r="H10" s="80">
        <v>0.431731847070008</v>
      </c>
    </row>
    <row r="11" spans="3:8" x14ac:dyDescent="0.25">
      <c r="C11">
        <v>-11.824999999999996</v>
      </c>
      <c r="D11">
        <v>0.4017446022638263</v>
      </c>
      <c r="E11">
        <v>0.30225806761864066</v>
      </c>
      <c r="F11" s="59">
        <v>-11.466666666666656</v>
      </c>
      <c r="G11" s="80">
        <v>0.83947935672905805</v>
      </c>
      <c r="H11" s="80">
        <v>0.48521059864951299</v>
      </c>
    </row>
    <row r="12" spans="3:8" x14ac:dyDescent="0.25">
      <c r="C12">
        <v>-11.274999999999995</v>
      </c>
      <c r="D12">
        <v>0.52247363576159733</v>
      </c>
      <c r="E12">
        <v>0.34395827880450858</v>
      </c>
      <c r="F12" s="59">
        <v>-10.933333333333323</v>
      </c>
      <c r="G12" s="80">
        <v>0.92944061471502903</v>
      </c>
      <c r="H12" s="80">
        <v>0.53720729814277302</v>
      </c>
    </row>
    <row r="13" spans="3:8" x14ac:dyDescent="0.25">
      <c r="C13">
        <v>-10.724999999999994</v>
      </c>
      <c r="D13">
        <v>0.75029439241255225</v>
      </c>
      <c r="E13">
        <v>0.51647689076532644</v>
      </c>
      <c r="F13" s="59">
        <v>-10.39999999999999</v>
      </c>
      <c r="G13" s="80">
        <v>1.0165845390799799</v>
      </c>
      <c r="H13" s="80">
        <v>0.58757560722727398</v>
      </c>
    </row>
    <row r="14" spans="3:8" x14ac:dyDescent="0.25">
      <c r="C14">
        <v>-10.174999999999994</v>
      </c>
      <c r="D14">
        <v>0.81342939448891727</v>
      </c>
      <c r="E14">
        <v>0.53636144173994127</v>
      </c>
      <c r="F14" s="59">
        <v>-9.8666666666666565</v>
      </c>
      <c r="G14" s="80">
        <v>1.1006723152262901</v>
      </c>
      <c r="H14" s="80">
        <v>0.63617749347499497</v>
      </c>
    </row>
    <row r="15" spans="3:8" x14ac:dyDescent="0.25">
      <c r="C15">
        <v>-9.6249999999999929</v>
      </c>
      <c r="D15">
        <v>1.1125689921830626</v>
      </c>
      <c r="E15">
        <v>0.71687545848549428</v>
      </c>
      <c r="F15" s="59">
        <v>-9.3333333333333233</v>
      </c>
      <c r="G15" s="80">
        <v>1.1814801506577099</v>
      </c>
      <c r="H15" s="80">
        <v>0.68288360708096096</v>
      </c>
    </row>
    <row r="16" spans="3:8" x14ac:dyDescent="0.25">
      <c r="C16">
        <v>-9.0749999999999922</v>
      </c>
      <c r="D16">
        <v>1.1599965008106066</v>
      </c>
      <c r="E16">
        <v>0.84168310542456548</v>
      </c>
      <c r="F16" s="59">
        <v>-8.7999999999999918</v>
      </c>
      <c r="G16" s="80">
        <v>1.25879972175861</v>
      </c>
      <c r="H16" s="80">
        <v>0.72757353909711897</v>
      </c>
    </row>
    <row r="17" spans="3:8" x14ac:dyDescent="0.25">
      <c r="C17">
        <v>-8.5249999999999915</v>
      </c>
      <c r="D17">
        <v>1.2664490351987454</v>
      </c>
      <c r="E17">
        <v>0.87314903726371618</v>
      </c>
      <c r="F17" s="59">
        <v>-8.2666666666666586</v>
      </c>
      <c r="G17" s="80">
        <v>1.33243841857478</v>
      </c>
      <c r="H17" s="80">
        <v>0.77013596291319197</v>
      </c>
    </row>
    <row r="18" spans="3:8" x14ac:dyDescent="0.25">
      <c r="C18">
        <v>-7.9749999999999917</v>
      </c>
      <c r="D18">
        <v>1.640906029201012</v>
      </c>
      <c r="E18">
        <v>0.97224693426670072</v>
      </c>
      <c r="F18" s="59">
        <v>-7.7333333333333254</v>
      </c>
      <c r="G18" s="80">
        <v>1.4022193950974899</v>
      </c>
      <c r="H18" s="80">
        <v>0.81046866332033096</v>
      </c>
    </row>
    <row r="19" spans="3:8" x14ac:dyDescent="0.25">
      <c r="C19">
        <v>-7.4249999999999918</v>
      </c>
      <c r="D19">
        <v>1.566030646695358</v>
      </c>
      <c r="E19">
        <v>0.95793196536167513</v>
      </c>
      <c r="F19" s="59">
        <v>-7.1999999999999922</v>
      </c>
      <c r="G19" s="80">
        <v>1.4679814368091799</v>
      </c>
      <c r="H19" s="80">
        <v>0.84847845995389104</v>
      </c>
    </row>
    <row r="20" spans="3:8" x14ac:dyDescent="0.25">
      <c r="C20">
        <v>-6.874999999999992</v>
      </c>
      <c r="D20">
        <v>1.7565722195110072</v>
      </c>
      <c r="E20">
        <v>1.0866397727401624</v>
      </c>
      <c r="F20" s="59">
        <v>-6.6666666666666599</v>
      </c>
      <c r="G20" s="80">
        <v>1.5295786611720701</v>
      </c>
      <c r="H20" s="80">
        <v>0.88408103417885098</v>
      </c>
    </row>
    <row r="21" spans="3:8" x14ac:dyDescent="0.25">
      <c r="C21">
        <v>-6.3249999999999922</v>
      </c>
      <c r="D21">
        <v>1.7229220611389882</v>
      </c>
      <c r="E21">
        <v>1.1700992104192318</v>
      </c>
      <c r="F21" s="59">
        <v>-6.1333333333333266</v>
      </c>
      <c r="G21" s="80">
        <v>1.58688007023491</v>
      </c>
      <c r="H21" s="80">
        <v>0.91720067050102505</v>
      </c>
    </row>
    <row r="22" spans="3:8" x14ac:dyDescent="0.25">
      <c r="C22">
        <v>-5.7749999999999924</v>
      </c>
      <c r="D22">
        <v>1.8167824254196145</v>
      </c>
      <c r="E22">
        <v>1.1263382404324276</v>
      </c>
      <c r="F22" s="59">
        <v>-5.5999999999999943</v>
      </c>
      <c r="G22" s="80">
        <v>1.63976897751608</v>
      </c>
      <c r="H22" s="80">
        <v>0.947769925311297</v>
      </c>
    </row>
    <row r="23" spans="3:8" x14ac:dyDescent="0.25">
      <c r="C23">
        <v>-5.2249999999999925</v>
      </c>
      <c r="D23">
        <v>1.9782411019292481</v>
      </c>
      <c r="E23">
        <v>1.4309171123799345</v>
      </c>
      <c r="F23" s="59">
        <v>-5.0666666666666593</v>
      </c>
      <c r="G23" s="80">
        <v>1.68814233372342</v>
      </c>
      <c r="H23" s="80">
        <v>0.97572923715847004</v>
      </c>
    </row>
    <row r="24" spans="3:8" x14ac:dyDescent="0.25">
      <c r="C24">
        <v>-4.6749999999999927</v>
      </c>
      <c r="D24">
        <v>1.8256352013657038</v>
      </c>
      <c r="E24">
        <v>1.1437179996423705</v>
      </c>
      <c r="F24" s="59">
        <v>-4.533333333333327</v>
      </c>
      <c r="G24" s="80">
        <v>1.7319099776371201</v>
      </c>
      <c r="H24" s="80">
        <v>1.00102649376713</v>
      </c>
    </row>
    <row r="25" spans="3:8" x14ac:dyDescent="0.25">
      <c r="C25">
        <v>-4.1249999999999929</v>
      </c>
      <c r="D25">
        <v>1.8315379503462987</v>
      </c>
      <c r="E25">
        <v>1.1894654368164101</v>
      </c>
      <c r="F25" s="59">
        <v>-3.9999999999999925</v>
      </c>
      <c r="G25" s="80">
        <v>1.77099383957337</v>
      </c>
      <c r="H25" s="80">
        <v>1.0236165716476699</v>
      </c>
    </row>
    <row r="26" spans="3:8" x14ac:dyDescent="0.25">
      <c r="C26">
        <v>-3.5749999999999931</v>
      </c>
      <c r="D26">
        <v>1.9866957548807338</v>
      </c>
      <c r="E26">
        <v>1.2043501820929554</v>
      </c>
      <c r="F26" s="59">
        <v>-3.4666666666666597</v>
      </c>
      <c r="G26" s="80">
        <v>1.8053271252405501</v>
      </c>
      <c r="H26" s="80">
        <v>1.04346086437345</v>
      </c>
    </row>
    <row r="27" spans="3:8" x14ac:dyDescent="0.25">
      <c r="C27">
        <v>-3.0249999999999932</v>
      </c>
      <c r="D27">
        <v>1.8718043271645177</v>
      </c>
      <c r="E27">
        <v>1.2704890251492822</v>
      </c>
      <c r="F27" s="59">
        <v>-2.9333333333333256</v>
      </c>
      <c r="G27" s="80">
        <v>1.83485350749117</v>
      </c>
      <c r="H27" s="80">
        <v>1.06052681542149</v>
      </c>
    </row>
    <row r="28" spans="3:8" x14ac:dyDescent="0.25">
      <c r="C28">
        <v>-2.4749999999999934</v>
      </c>
      <c r="D28">
        <v>1.9115965035878364</v>
      </c>
      <c r="E28">
        <v>1.3305933291109564</v>
      </c>
      <c r="F28" s="59">
        <v>-2.3999999999999924</v>
      </c>
      <c r="G28" s="80">
        <v>1.8595263524735099</v>
      </c>
      <c r="H28" s="80">
        <v>1.0747874708959899</v>
      </c>
    </row>
    <row r="29" spans="3:8" x14ac:dyDescent="0.25">
      <c r="C29">
        <v>-1.9249999999999934</v>
      </c>
      <c r="D29">
        <v>2.0012601366225287</v>
      </c>
      <c r="E29">
        <v>1.2779159722013209</v>
      </c>
      <c r="F29" s="59">
        <v>-1.8666666666666589</v>
      </c>
      <c r="G29" s="80">
        <v>1.87930800502517</v>
      </c>
      <c r="H29" s="80">
        <v>1.0862210664929901</v>
      </c>
    </row>
    <row r="30" spans="3:8" x14ac:dyDescent="0.25">
      <c r="C30">
        <v>-1.3749999999999933</v>
      </c>
      <c r="D30">
        <v>1.9273136478809589</v>
      </c>
      <c r="E30">
        <v>1.2137276198843356</v>
      </c>
      <c r="F30" s="59">
        <v>-1.3333333333333257</v>
      </c>
      <c r="G30" s="80">
        <v>1.8941691558707701</v>
      </c>
      <c r="H30" s="80">
        <v>1.0948106617470199</v>
      </c>
    </row>
    <row r="31" spans="3:8" x14ac:dyDescent="0.25">
      <c r="C31">
        <v>-0.82499999999999329</v>
      </c>
      <c r="D31">
        <v>2.1277284450919569</v>
      </c>
      <c r="E31">
        <v>1.3517298903282515</v>
      </c>
      <c r="F31" s="59">
        <v>-0.79999999999999261</v>
      </c>
      <c r="G31" s="80">
        <v>1.9040883103461601</v>
      </c>
      <c r="H31" s="80">
        <v>1.10054383295905</v>
      </c>
    </row>
    <row r="32" spans="3:8" x14ac:dyDescent="0.25">
      <c r="C32">
        <v>-0.27499999999999325</v>
      </c>
      <c r="D32">
        <v>2.0318306489765909</v>
      </c>
      <c r="E32">
        <v>1.3252926747213702</v>
      </c>
      <c r="F32" s="59">
        <v>-0.26666666666665922</v>
      </c>
      <c r="G32" s="80">
        <v>1.9090513750440301</v>
      </c>
      <c r="H32" s="80">
        <v>1.1034124342818701</v>
      </c>
    </row>
    <row r="33" spans="3:8" x14ac:dyDescent="0.25">
      <c r="C33">
        <v>0.27500000000000679</v>
      </c>
      <c r="D33">
        <v>2.0318306489765909</v>
      </c>
      <c r="E33">
        <v>1.3252926747213702</v>
      </c>
      <c r="F33" s="59">
        <v>0.2666666666666741</v>
      </c>
      <c r="G33" s="80">
        <v>1.9090513750440301</v>
      </c>
      <c r="H33" s="80">
        <v>1.1034124342818701</v>
      </c>
    </row>
    <row r="34" spans="3:8" x14ac:dyDescent="0.25">
      <c r="C34">
        <v>0.82500000000000684</v>
      </c>
      <c r="D34">
        <v>2.1277284450919569</v>
      </c>
      <c r="E34">
        <v>1.3517298903282515</v>
      </c>
      <c r="F34" s="59">
        <v>0.80000000000000748</v>
      </c>
      <c r="G34" s="80">
        <v>1.9040883103461601</v>
      </c>
      <c r="H34" s="80">
        <v>1.10054383295905</v>
      </c>
    </row>
    <row r="35" spans="3:8" x14ac:dyDescent="0.25">
      <c r="C35">
        <v>1.3750000000000069</v>
      </c>
      <c r="D35">
        <v>1.9273136478809589</v>
      </c>
      <c r="E35">
        <v>1.2137276198843356</v>
      </c>
      <c r="F35" s="59">
        <v>1.3333333333333408</v>
      </c>
      <c r="G35" s="80">
        <v>1.8941691558707701</v>
      </c>
      <c r="H35" s="80">
        <v>1.0948106617470199</v>
      </c>
    </row>
    <row r="36" spans="3:8" x14ac:dyDescent="0.25">
      <c r="C36">
        <v>1.9250000000000069</v>
      </c>
      <c r="D36">
        <v>2.0012601366225287</v>
      </c>
      <c r="E36">
        <v>1.2779159722013209</v>
      </c>
      <c r="F36" s="59">
        <v>1.866666666666674</v>
      </c>
      <c r="G36" s="80">
        <v>1.87930800502517</v>
      </c>
      <c r="H36" s="80">
        <v>1.0862210664929901</v>
      </c>
    </row>
    <row r="37" spans="3:8" x14ac:dyDescent="0.25">
      <c r="C37">
        <v>2.4750000000000068</v>
      </c>
      <c r="D37">
        <v>1.9115965035878364</v>
      </c>
      <c r="E37">
        <v>1.3305933291109564</v>
      </c>
      <c r="F37" s="59">
        <v>2.400000000000007</v>
      </c>
      <c r="G37" s="80">
        <v>1.8595263524735099</v>
      </c>
      <c r="H37" s="80">
        <v>1.0747874708959899</v>
      </c>
    </row>
    <row r="38" spans="3:8" x14ac:dyDescent="0.25">
      <c r="C38">
        <v>3.0250000000000066</v>
      </c>
      <c r="D38">
        <v>1.8718043271645177</v>
      </c>
      <c r="E38">
        <v>1.2704890251492822</v>
      </c>
      <c r="F38" s="59">
        <v>2.9333333333333407</v>
      </c>
      <c r="G38" s="80">
        <v>1.83485350749117</v>
      </c>
      <c r="H38" s="80">
        <v>1.06052681542149</v>
      </c>
    </row>
    <row r="39" spans="3:8" x14ac:dyDescent="0.25">
      <c r="C39">
        <v>3.5750000000000064</v>
      </c>
      <c r="D39">
        <v>1.9866957548807338</v>
      </c>
      <c r="E39">
        <v>1.2043501820929554</v>
      </c>
      <c r="F39" s="59">
        <v>3.4666666666666734</v>
      </c>
      <c r="G39" s="80">
        <v>1.8053271252405501</v>
      </c>
      <c r="H39" s="80">
        <v>1.04346086437345</v>
      </c>
    </row>
    <row r="40" spans="3:8" x14ac:dyDescent="0.25">
      <c r="C40">
        <v>4.1250000000000062</v>
      </c>
      <c r="D40">
        <v>1.8315379503462987</v>
      </c>
      <c r="E40">
        <v>1.1894654368164101</v>
      </c>
      <c r="F40" s="59">
        <v>4.000000000000008</v>
      </c>
      <c r="G40" s="80">
        <v>1.77099383957337</v>
      </c>
      <c r="H40" s="80">
        <v>1.0236165716476699</v>
      </c>
    </row>
    <row r="41" spans="3:8" x14ac:dyDescent="0.25">
      <c r="C41">
        <v>4.675000000000006</v>
      </c>
      <c r="D41">
        <v>1.8256352013657038</v>
      </c>
      <c r="E41">
        <v>1.1437179996423705</v>
      </c>
      <c r="F41" s="59">
        <v>4.5333333333333403</v>
      </c>
      <c r="G41" s="80">
        <v>1.7319099776371201</v>
      </c>
      <c r="H41" s="80">
        <v>1.00102649376713</v>
      </c>
    </row>
    <row r="42" spans="3:8" x14ac:dyDescent="0.25">
      <c r="C42">
        <v>5.2250000000000059</v>
      </c>
      <c r="D42">
        <v>1.9782411019292481</v>
      </c>
      <c r="E42">
        <v>1.4309171123799345</v>
      </c>
      <c r="F42" s="59">
        <v>5.0666666666666753</v>
      </c>
      <c r="G42" s="80">
        <v>1.68814233372342</v>
      </c>
      <c r="H42" s="80">
        <v>0.97572923715847004</v>
      </c>
    </row>
    <row r="43" spans="3:8" x14ac:dyDescent="0.25">
      <c r="C43">
        <v>5.7750000000000057</v>
      </c>
      <c r="D43">
        <v>1.8167824254196145</v>
      </c>
      <c r="E43">
        <v>1.1263382404324276</v>
      </c>
      <c r="F43" s="59">
        <v>5.6000000000000076</v>
      </c>
      <c r="G43" s="80">
        <v>1.63976897751608</v>
      </c>
      <c r="H43" s="80">
        <v>0.947769925311297</v>
      </c>
    </row>
    <row r="44" spans="3:8" x14ac:dyDescent="0.25">
      <c r="C44">
        <v>6.3250000000000055</v>
      </c>
      <c r="D44">
        <v>1.7229220611389882</v>
      </c>
      <c r="E44">
        <v>1.1700992104192318</v>
      </c>
      <c r="F44" s="59">
        <v>6.1333333333333417</v>
      </c>
      <c r="G44" s="80">
        <v>1.58688007023491</v>
      </c>
      <c r="H44" s="80">
        <v>0.91720067050102505</v>
      </c>
    </row>
    <row r="45" spans="3:8" x14ac:dyDescent="0.25">
      <c r="C45">
        <v>6.8750000000000053</v>
      </c>
      <c r="D45">
        <v>1.7565722195110072</v>
      </c>
      <c r="E45">
        <v>1.0866397727401624</v>
      </c>
      <c r="F45" s="59">
        <v>6.666666666666675</v>
      </c>
      <c r="G45" s="80">
        <v>1.5295786611720701</v>
      </c>
      <c r="H45" s="80">
        <v>0.88408103417885098</v>
      </c>
    </row>
    <row r="46" spans="3:8" x14ac:dyDescent="0.25">
      <c r="C46">
        <v>7.4250000000000052</v>
      </c>
      <c r="D46">
        <v>1.566030646695358</v>
      </c>
      <c r="E46">
        <v>0.95793196536167513</v>
      </c>
      <c r="F46" s="59">
        <v>7.2000000000000082</v>
      </c>
      <c r="G46" s="80">
        <v>1.4679814368091799</v>
      </c>
      <c r="H46" s="80">
        <v>0.84847845995389104</v>
      </c>
    </row>
    <row r="47" spans="3:8" x14ac:dyDescent="0.25">
      <c r="C47">
        <v>7.975000000000005</v>
      </c>
      <c r="D47">
        <v>1.640906029201012</v>
      </c>
      <c r="E47">
        <v>0.97224693426670072</v>
      </c>
      <c r="F47" s="59">
        <v>7.7333333333333405</v>
      </c>
      <c r="G47" s="80">
        <v>1.4022193950974899</v>
      </c>
      <c r="H47" s="80">
        <v>0.81046866332033096</v>
      </c>
    </row>
    <row r="48" spans="3:8" x14ac:dyDescent="0.25">
      <c r="C48">
        <v>8.5250000000000057</v>
      </c>
      <c r="D48">
        <v>1.2664490351987454</v>
      </c>
      <c r="E48">
        <v>0.87314903726371618</v>
      </c>
      <c r="F48" s="59">
        <v>8.2666666666666728</v>
      </c>
      <c r="G48" s="80">
        <v>1.33243841857478</v>
      </c>
      <c r="H48" s="80">
        <v>0.77013596291319197</v>
      </c>
    </row>
    <row r="49" spans="3:8" x14ac:dyDescent="0.25">
      <c r="C49">
        <v>9.0750000000000064</v>
      </c>
      <c r="D49">
        <v>1.1599965008106066</v>
      </c>
      <c r="E49">
        <v>0.84168310542456548</v>
      </c>
      <c r="F49" s="59">
        <v>8.800000000000006</v>
      </c>
      <c r="G49" s="80">
        <v>1.25879972175861</v>
      </c>
      <c r="H49" s="80">
        <v>0.72757353909711897</v>
      </c>
    </row>
    <row r="50" spans="3:8" x14ac:dyDescent="0.25">
      <c r="C50">
        <v>9.6250000000000071</v>
      </c>
      <c r="D50">
        <v>1.1125689921830626</v>
      </c>
      <c r="E50">
        <v>0.71687545848549428</v>
      </c>
      <c r="F50" s="59">
        <v>9.3333333333333393</v>
      </c>
      <c r="G50" s="80">
        <v>1.1814801506577099</v>
      </c>
      <c r="H50" s="80">
        <v>0.68288360708095996</v>
      </c>
    </row>
    <row r="51" spans="3:8" x14ac:dyDescent="0.25">
      <c r="C51">
        <v>10.175000000000008</v>
      </c>
      <c r="D51">
        <v>0.81342939448891727</v>
      </c>
      <c r="E51">
        <v>0.53636144173994127</v>
      </c>
      <c r="F51" s="59">
        <v>9.8666666666666725</v>
      </c>
      <c r="G51" s="80">
        <v>1.1006723152262901</v>
      </c>
      <c r="H51" s="80">
        <v>0.63617749347499497</v>
      </c>
    </row>
    <row r="52" spans="3:8" x14ac:dyDescent="0.25">
      <c r="C52">
        <v>10.725000000000009</v>
      </c>
      <c r="D52">
        <v>0.75029439241255225</v>
      </c>
      <c r="E52">
        <v>0.51647689076532644</v>
      </c>
      <c r="F52" s="59">
        <v>10.400000000000006</v>
      </c>
      <c r="G52" s="80">
        <v>1.0165845390799799</v>
      </c>
      <c r="H52" s="80">
        <v>0.58757560722727398</v>
      </c>
    </row>
    <row r="53" spans="3:8" x14ac:dyDescent="0.25">
      <c r="C53">
        <v>11.275000000000009</v>
      </c>
      <c r="D53">
        <v>0.52247363576159733</v>
      </c>
      <c r="E53">
        <v>0.34395827880450858</v>
      </c>
      <c r="F53" s="59">
        <v>10.933333333333337</v>
      </c>
      <c r="G53" s="80">
        <v>0.92944061471502903</v>
      </c>
      <c r="H53" s="80">
        <v>0.53720729814277302</v>
      </c>
    </row>
    <row r="54" spans="3:8" x14ac:dyDescent="0.25">
      <c r="C54">
        <v>11.82500000000001</v>
      </c>
      <c r="D54">
        <v>0.4017446022638263</v>
      </c>
      <c r="E54">
        <v>0.30225806761864066</v>
      </c>
      <c r="F54" s="59">
        <v>11.46666666666667</v>
      </c>
      <c r="G54" s="80">
        <v>0.83947935672905805</v>
      </c>
      <c r="H54" s="80">
        <v>0.48521059864951299</v>
      </c>
    </row>
    <row r="55" spans="3:8" x14ac:dyDescent="0.25">
      <c r="C55">
        <v>12.375000000000011</v>
      </c>
      <c r="D55">
        <v>0.33857338385418911</v>
      </c>
      <c r="E55">
        <v>0.25257531459655841</v>
      </c>
      <c r="F55" s="59">
        <v>12.000000000000004</v>
      </c>
      <c r="G55" s="80">
        <v>0.74695395003021403</v>
      </c>
      <c r="H55" s="80">
        <v>0.431731847070008</v>
      </c>
    </row>
    <row r="56" spans="3:8" x14ac:dyDescent="0.25">
      <c r="C56">
        <v>12.925000000000011</v>
      </c>
      <c r="D56">
        <v>0.23391256977817151</v>
      </c>
      <c r="E56">
        <v>0.18091418630843339</v>
      </c>
      <c r="F56" s="59">
        <v>12.533333333333335</v>
      </c>
      <c r="G56" s="80">
        <v>0.65213109463144503</v>
      </c>
      <c r="H56" s="80">
        <v>0.376925193320996</v>
      </c>
    </row>
    <row r="57" spans="3:8" x14ac:dyDescent="0.25">
      <c r="C57">
        <v>13.475000000000012</v>
      </c>
      <c r="D57">
        <v>0.1895481261967249</v>
      </c>
      <c r="E57">
        <v>0.15332403253045801</v>
      </c>
      <c r="F57" s="59">
        <v>13.06666666666667</v>
      </c>
      <c r="G57" s="80">
        <v>0.55528995324544606</v>
      </c>
      <c r="H57" s="80">
        <v>0.32095199063393098</v>
      </c>
    </row>
    <row r="58" spans="3:8" x14ac:dyDescent="0.25">
      <c r="C58">
        <v>14.025000000000013</v>
      </c>
      <c r="D58">
        <v>0.15054000387154071</v>
      </c>
      <c r="E58">
        <v>0.1168314246172171</v>
      </c>
      <c r="F58" s="59">
        <v>13.600000000000001</v>
      </c>
      <c r="G58" s="80">
        <v>0.45672091240878199</v>
      </c>
      <c r="H58" s="80">
        <v>0.26398007949722602</v>
      </c>
    </row>
    <row r="59" spans="3:8" x14ac:dyDescent="0.25">
      <c r="C59">
        <v>14.575000000000014</v>
      </c>
      <c r="D59">
        <v>0.1480073759221151</v>
      </c>
      <c r="E59">
        <v>0.10858047758053309</v>
      </c>
      <c r="F59" s="59">
        <v>14.133333333333336</v>
      </c>
      <c r="G59" s="80">
        <v>0.35672417215897101</v>
      </c>
      <c r="H59" s="80">
        <v>0.20618297250383699</v>
      </c>
    </row>
    <row r="60" spans="3:8" x14ac:dyDescent="0.25">
      <c r="C60">
        <v>15.125000000000014</v>
      </c>
      <c r="D60">
        <v>0.13047933796396249</v>
      </c>
      <c r="E60">
        <v>8.0832211543660382E-2</v>
      </c>
      <c r="F60" s="59">
        <v>14.666666666666666</v>
      </c>
      <c r="G60" s="80">
        <v>0.25560818325852602</v>
      </c>
      <c r="H60" s="80">
        <v>0.14773895108252499</v>
      </c>
    </row>
    <row r="61" spans="3:8" x14ac:dyDescent="0.25">
      <c r="C61">
        <v>15.675000000000015</v>
      </c>
      <c r="D61">
        <v>8.1761413918089054E-2</v>
      </c>
      <c r="E61">
        <v>5.7329216118220248E-2</v>
      </c>
      <c r="F61" s="59">
        <v>15.200000000000003</v>
      </c>
      <c r="G61" s="80">
        <v>0.15368795450560399</v>
      </c>
      <c r="H61" s="80">
        <v>8.8830087140488206E-2</v>
      </c>
    </row>
    <row r="62" spans="3:8" x14ac:dyDescent="0.25">
      <c r="C62">
        <v>16.225000000000016</v>
      </c>
      <c r="D62">
        <v>3.5493803306542608E-2</v>
      </c>
      <c r="E62">
        <v>1.2978864337392673E-2</v>
      </c>
      <c r="F62" s="59">
        <v>15.733333333333333</v>
      </c>
      <c r="G62" s="80">
        <v>5.1283255702800901E-2</v>
      </c>
      <c r="H62" s="80">
        <v>2.9641204397457401E-2</v>
      </c>
    </row>
    <row r="63" spans="3:8" x14ac:dyDescent="0.25">
      <c r="G63" s="80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S64"/>
  <sheetViews>
    <sheetView topLeftCell="G1" workbookViewId="0">
      <selection activeCell="M20" sqref="M20"/>
    </sheetView>
  </sheetViews>
  <sheetFormatPr defaultRowHeight="15" x14ac:dyDescent="0.25"/>
  <cols>
    <col min="4" max="4" width="15.5703125" customWidth="1"/>
    <col min="5" max="5" width="16.28515625" customWidth="1"/>
    <col min="7" max="7" width="16.7109375" customWidth="1"/>
    <col min="8" max="8" width="16.28515625" customWidth="1"/>
  </cols>
  <sheetData>
    <row r="1" spans="3:19" ht="30" x14ac:dyDescent="0.25">
      <c r="D1" s="84" t="s">
        <v>23</v>
      </c>
      <c r="E1" s="92" t="s">
        <v>25</v>
      </c>
      <c r="F1" s="93"/>
      <c r="G1" s="84" t="s">
        <v>23</v>
      </c>
      <c r="H1" s="92" t="s">
        <v>25</v>
      </c>
    </row>
    <row r="2" spans="3:19" x14ac:dyDescent="0.25">
      <c r="D2" s="49" t="s">
        <v>24</v>
      </c>
      <c r="E2" s="94" t="s">
        <v>24</v>
      </c>
      <c r="F2" s="94"/>
      <c r="G2" s="49" t="s">
        <v>26</v>
      </c>
      <c r="H2" s="49" t="s">
        <v>26</v>
      </c>
    </row>
    <row r="3" spans="3:19" x14ac:dyDescent="0.25">
      <c r="C3">
        <v>-16.225000000000001</v>
      </c>
      <c r="D3">
        <v>0.10814510621861191</v>
      </c>
      <c r="E3">
        <v>4.7480174012499737E-2</v>
      </c>
      <c r="F3" s="59">
        <v>-16.266666666666652</v>
      </c>
      <c r="G3" s="80">
        <v>3.1737122102589299</v>
      </c>
      <c r="H3" s="95">
        <v>2.219899958513015</v>
      </c>
    </row>
    <row r="4" spans="3:19" x14ac:dyDescent="0.25">
      <c r="C4">
        <v>-15.675000000000001</v>
      </c>
      <c r="D4">
        <v>0.2495656297352582</v>
      </c>
      <c r="E4">
        <v>0.15939772704196337</v>
      </c>
      <c r="F4" s="59">
        <v>-15.733333333333322</v>
      </c>
      <c r="G4" s="80">
        <v>0.328251456</v>
      </c>
      <c r="H4" s="95">
        <v>0.24809339520000001</v>
      </c>
    </row>
    <row r="5" spans="3:19" x14ac:dyDescent="0.25">
      <c r="C5">
        <v>-15.125</v>
      </c>
      <c r="D5">
        <v>0.20381193095046088</v>
      </c>
      <c r="E5">
        <v>0.14244052203749918</v>
      </c>
      <c r="F5" s="59">
        <v>-15.199999999999985</v>
      </c>
      <c r="G5" s="80">
        <v>0.328251456</v>
      </c>
      <c r="H5" s="95">
        <v>0.24809339520000001</v>
      </c>
    </row>
    <row r="6" spans="3:19" x14ac:dyDescent="0.25">
      <c r="C6">
        <v>-14.574999999999999</v>
      </c>
      <c r="D6">
        <v>0.22876849392398674</v>
      </c>
      <c r="E6">
        <v>0.15939772704196337</v>
      </c>
      <c r="F6" s="59">
        <v>-14.666666666666655</v>
      </c>
      <c r="G6" s="80">
        <v>0.328251456</v>
      </c>
      <c r="H6" s="95">
        <v>0.24809339520000001</v>
      </c>
      <c r="Q6">
        <v>16</v>
      </c>
      <c r="R6">
        <v>0.1</v>
      </c>
      <c r="S6">
        <v>-16</v>
      </c>
    </row>
    <row r="7" spans="3:19" x14ac:dyDescent="0.25">
      <c r="C7">
        <v>-14.024999999999999</v>
      </c>
      <c r="D7">
        <v>0.28284104703329266</v>
      </c>
      <c r="E7">
        <v>0.19331213705089176</v>
      </c>
      <c r="F7" s="59">
        <v>-14.13333333333332</v>
      </c>
      <c r="G7" s="80">
        <v>0.328251456</v>
      </c>
      <c r="H7" s="95">
        <v>0.24809339520000001</v>
      </c>
      <c r="Q7">
        <v>16</v>
      </c>
      <c r="R7">
        <v>10</v>
      </c>
      <c r="S7">
        <v>-16</v>
      </c>
    </row>
    <row r="8" spans="3:19" x14ac:dyDescent="0.25">
      <c r="C8">
        <v>-13.474999999999998</v>
      </c>
      <c r="D8">
        <v>0.29531932852005555</v>
      </c>
      <c r="E8">
        <v>0.21366078305624878</v>
      </c>
      <c r="F8" s="59">
        <v>-13.599999999999991</v>
      </c>
      <c r="G8" s="80">
        <v>0.328251456</v>
      </c>
      <c r="H8" s="95">
        <v>0.24809339520000001</v>
      </c>
    </row>
    <row r="9" spans="3:19" x14ac:dyDescent="0.25">
      <c r="C9">
        <v>-12.924999999999997</v>
      </c>
      <c r="D9">
        <v>0.32443531865583569</v>
      </c>
      <c r="E9">
        <v>0.26453239806964135</v>
      </c>
      <c r="F9" s="59">
        <v>-13.066666666666654</v>
      </c>
      <c r="G9" s="80">
        <v>0.328251456</v>
      </c>
      <c r="H9" s="95">
        <v>0.24809339520000001</v>
      </c>
    </row>
    <row r="10" spans="3:19" x14ac:dyDescent="0.25">
      <c r="C10">
        <v>-12.374999999999996</v>
      </c>
      <c r="D10">
        <v>0.36187016311612447</v>
      </c>
      <c r="E10">
        <v>0.31201257208214112</v>
      </c>
      <c r="F10" s="59">
        <v>-12.533333333333321</v>
      </c>
      <c r="G10" s="80">
        <v>0.328251456</v>
      </c>
      <c r="H10" s="95">
        <v>0.24809339520000001</v>
      </c>
    </row>
    <row r="11" spans="3:19" x14ac:dyDescent="0.25">
      <c r="C11">
        <v>-11.824999999999996</v>
      </c>
      <c r="D11">
        <v>0.36602959027837878</v>
      </c>
      <c r="E11">
        <v>0.31879545408392673</v>
      </c>
      <c r="F11" s="59">
        <v>-11.999999999999989</v>
      </c>
      <c r="G11" s="80">
        <v>0.328251456</v>
      </c>
      <c r="H11" s="95">
        <v>0.24809339520000001</v>
      </c>
    </row>
    <row r="12" spans="3:19" x14ac:dyDescent="0.25">
      <c r="C12">
        <v>-11.274999999999995</v>
      </c>
      <c r="D12">
        <v>0.43673985203670196</v>
      </c>
      <c r="E12">
        <v>0.35270986409285515</v>
      </c>
      <c r="F12" s="59">
        <v>-11.466666666666656</v>
      </c>
      <c r="G12" s="80">
        <v>0.328251456</v>
      </c>
      <c r="H12" s="95">
        <v>0.24809339520000001</v>
      </c>
    </row>
    <row r="13" spans="3:19" x14ac:dyDescent="0.25">
      <c r="C13">
        <v>-10.724999999999994</v>
      </c>
      <c r="D13">
        <v>0.47001526933473631</v>
      </c>
      <c r="E13">
        <v>0.35270986409285515</v>
      </c>
      <c r="F13" s="59">
        <v>-10.933333333333323</v>
      </c>
      <c r="G13" s="80">
        <v>0.328251456</v>
      </c>
      <c r="H13" s="95">
        <v>0.24809339520000001</v>
      </c>
    </row>
    <row r="14" spans="3:19" x14ac:dyDescent="0.25">
      <c r="C14">
        <v>-10.174999999999994</v>
      </c>
      <c r="D14">
        <v>0.44921813352346485</v>
      </c>
      <c r="E14">
        <v>0.34931842309196226</v>
      </c>
      <c r="F14" s="59">
        <v>-10.39999999999999</v>
      </c>
      <c r="G14" s="80">
        <v>0.328251456</v>
      </c>
      <c r="H14" s="95">
        <v>0.24809339520000001</v>
      </c>
    </row>
    <row r="15" spans="3:19" x14ac:dyDescent="0.25">
      <c r="C15">
        <v>-9.6249999999999929</v>
      </c>
      <c r="D15">
        <v>0.50745011379502503</v>
      </c>
      <c r="E15">
        <v>0.39340715610356913</v>
      </c>
      <c r="F15" s="59">
        <v>-9.8666666666666565</v>
      </c>
      <c r="G15" s="80">
        <v>0.328251456</v>
      </c>
      <c r="H15" s="95">
        <v>0.24809339520000001</v>
      </c>
    </row>
    <row r="16" spans="3:19" x14ac:dyDescent="0.25">
      <c r="C16">
        <v>-9.0749999999999922</v>
      </c>
      <c r="D16">
        <v>0.46169641501022779</v>
      </c>
      <c r="E16">
        <v>0.37305851009821223</v>
      </c>
      <c r="F16" s="59">
        <v>-9.3333333333333233</v>
      </c>
      <c r="G16" s="80">
        <v>0.328251456</v>
      </c>
      <c r="H16" s="95">
        <v>0.24809339520000001</v>
      </c>
    </row>
    <row r="17" spans="3:8" x14ac:dyDescent="0.25">
      <c r="C17">
        <v>-8.5249999999999915</v>
      </c>
      <c r="D17">
        <v>0.48665297798375357</v>
      </c>
      <c r="E17">
        <v>0.38662427410178352</v>
      </c>
      <c r="F17" s="59">
        <v>-8.7999999999999918</v>
      </c>
      <c r="G17" s="80">
        <v>0.328251456</v>
      </c>
      <c r="H17" s="95">
        <v>0.24809339520000001</v>
      </c>
    </row>
    <row r="18" spans="3:8" x14ac:dyDescent="0.25">
      <c r="C18">
        <v>-7.9749999999999917</v>
      </c>
      <c r="D18">
        <v>0.5448849582553138</v>
      </c>
      <c r="E18">
        <v>0.3662756280964265</v>
      </c>
      <c r="F18" s="59">
        <v>-8.2666666666666586</v>
      </c>
      <c r="G18" s="80">
        <v>0.328251456</v>
      </c>
      <c r="H18" s="95">
        <v>0.24809339520000001</v>
      </c>
    </row>
    <row r="19" spans="3:8" x14ac:dyDescent="0.25">
      <c r="C19">
        <v>-7.4249999999999918</v>
      </c>
      <c r="D19">
        <v>0.47417469649699062</v>
      </c>
      <c r="E19">
        <v>0.35270986409285515</v>
      </c>
      <c r="F19" s="59">
        <v>-7.7333333333333254</v>
      </c>
      <c r="G19" s="80">
        <v>0.328251456</v>
      </c>
      <c r="H19" s="95">
        <v>0.24809339520000001</v>
      </c>
    </row>
    <row r="20" spans="3:8" x14ac:dyDescent="0.25">
      <c r="C20">
        <v>-6.874999999999992</v>
      </c>
      <c r="D20">
        <v>0.47833412365924494</v>
      </c>
      <c r="E20">
        <v>0.38662427410178352</v>
      </c>
      <c r="F20" s="59">
        <v>-7.1999999999999922</v>
      </c>
      <c r="G20" s="80">
        <v>0.328251456</v>
      </c>
      <c r="H20" s="95">
        <v>0.24809339520000001</v>
      </c>
    </row>
    <row r="21" spans="3:8" x14ac:dyDescent="0.25">
      <c r="C21">
        <v>-6.3249999999999922</v>
      </c>
      <c r="D21">
        <v>0.44921813352346485</v>
      </c>
      <c r="E21">
        <v>0.39679859710446203</v>
      </c>
      <c r="F21" s="59">
        <v>-6.6666666666666599</v>
      </c>
      <c r="G21" s="80">
        <v>0.328251456</v>
      </c>
      <c r="H21" s="95">
        <v>0.24809339520000001</v>
      </c>
    </row>
    <row r="22" spans="3:8" x14ac:dyDescent="0.25">
      <c r="C22">
        <v>-5.7749999999999924</v>
      </c>
      <c r="D22">
        <v>0.47001526933473631</v>
      </c>
      <c r="E22">
        <v>0.35949274609464082</v>
      </c>
      <c r="F22" s="59">
        <v>-6.1333333333333266</v>
      </c>
      <c r="G22" s="80">
        <v>0.328251456</v>
      </c>
      <c r="H22" s="95">
        <v>0.24809339520000001</v>
      </c>
    </row>
    <row r="23" spans="3:8" x14ac:dyDescent="0.25">
      <c r="C23">
        <v>-5.2249999999999925</v>
      </c>
      <c r="D23">
        <v>0.50745011379502503</v>
      </c>
      <c r="E23">
        <v>0.40697292010714048</v>
      </c>
      <c r="F23" s="59">
        <v>-5.5999999999999943</v>
      </c>
      <c r="G23" s="80">
        <v>0.328251456</v>
      </c>
      <c r="H23" s="95">
        <v>0.24809339520000001</v>
      </c>
    </row>
    <row r="24" spans="3:8" x14ac:dyDescent="0.25">
      <c r="C24">
        <v>-4.6749999999999927</v>
      </c>
      <c r="D24">
        <v>0.45753698784797348</v>
      </c>
      <c r="E24">
        <v>0.36966706909731933</v>
      </c>
      <c r="F24" s="59">
        <v>-5.0666666666666593</v>
      </c>
      <c r="G24" s="80">
        <v>0.328251456</v>
      </c>
      <c r="H24" s="95">
        <v>0.24809339520000001</v>
      </c>
    </row>
    <row r="25" spans="3:8" x14ac:dyDescent="0.25">
      <c r="C25">
        <v>-4.1249999999999929</v>
      </c>
      <c r="D25">
        <v>0.50329068663277077</v>
      </c>
      <c r="E25">
        <v>0.38323283310089062</v>
      </c>
      <c r="F25" s="59">
        <v>-4.533333333333327</v>
      </c>
      <c r="G25" s="80">
        <v>0.328251456</v>
      </c>
      <c r="H25" s="95">
        <v>0.24809339520000001</v>
      </c>
    </row>
    <row r="26" spans="3:8" x14ac:dyDescent="0.25">
      <c r="C26">
        <v>-3.5749999999999931</v>
      </c>
      <c r="D26">
        <v>0.52824724960629665</v>
      </c>
      <c r="E26">
        <v>0.4035814791062477</v>
      </c>
      <c r="F26" s="59">
        <v>-3.9999999999999925</v>
      </c>
      <c r="G26" s="80">
        <v>0.328251456</v>
      </c>
      <c r="H26" s="95">
        <v>0.24809339520000001</v>
      </c>
    </row>
    <row r="27" spans="3:8" x14ac:dyDescent="0.25">
      <c r="C27">
        <v>-3.0249999999999932</v>
      </c>
      <c r="D27">
        <v>0.4991312594705164</v>
      </c>
      <c r="E27">
        <v>0.3900157151026763</v>
      </c>
      <c r="F27" s="59">
        <v>-3.4666666666666597</v>
      </c>
      <c r="G27" s="80">
        <v>0.328251456</v>
      </c>
      <c r="H27" s="95">
        <v>0.24809339520000001</v>
      </c>
    </row>
    <row r="28" spans="3:8" x14ac:dyDescent="0.25">
      <c r="C28">
        <v>-2.4749999999999934</v>
      </c>
      <c r="D28">
        <v>0.55320381257982243</v>
      </c>
      <c r="E28">
        <v>0.45106165311874746</v>
      </c>
      <c r="F28" s="59">
        <v>-2.9333333333333256</v>
      </c>
      <c r="G28" s="80">
        <v>0.328251456</v>
      </c>
      <c r="H28" s="95">
        <v>0.24809339520000001</v>
      </c>
    </row>
    <row r="29" spans="3:8" x14ac:dyDescent="0.25">
      <c r="C29">
        <v>-1.9249999999999934</v>
      </c>
      <c r="D29">
        <v>0.54072553109305943</v>
      </c>
      <c r="E29">
        <v>0.42732156611249755</v>
      </c>
      <c r="F29" s="59">
        <v>-2.3999999999999924</v>
      </c>
      <c r="G29" s="80">
        <v>0.328251456</v>
      </c>
      <c r="H29" s="95">
        <v>0.24809339520000001</v>
      </c>
    </row>
    <row r="30" spans="3:8" x14ac:dyDescent="0.25">
      <c r="C30">
        <v>-1.3749999999999933</v>
      </c>
      <c r="D30">
        <v>0.53656610393080528</v>
      </c>
      <c r="E30">
        <v>0.37644995109910501</v>
      </c>
      <c r="F30" s="59">
        <v>-1.8666666666666589</v>
      </c>
      <c r="G30" s="80">
        <v>0.328251456</v>
      </c>
      <c r="H30" s="95">
        <v>0.24809339520000001</v>
      </c>
    </row>
    <row r="31" spans="3:8" x14ac:dyDescent="0.25">
      <c r="C31">
        <v>-0.82499999999999329</v>
      </c>
      <c r="D31">
        <v>0.59895751136461972</v>
      </c>
      <c r="E31">
        <v>0.46462741712231886</v>
      </c>
      <c r="F31" s="59">
        <v>-1.3333333333333257</v>
      </c>
      <c r="G31" s="80">
        <v>0.328251456</v>
      </c>
      <c r="H31" s="95">
        <v>0.24809339520000001</v>
      </c>
    </row>
    <row r="32" spans="3:8" x14ac:dyDescent="0.25">
      <c r="C32">
        <v>-0.27499999999999325</v>
      </c>
      <c r="D32">
        <v>0.62391407433814561</v>
      </c>
      <c r="E32">
        <v>0.43749588911517612</v>
      </c>
      <c r="F32" s="59">
        <v>-0.79999999999999261</v>
      </c>
      <c r="G32" s="80">
        <v>0.328251456</v>
      </c>
      <c r="H32" s="95">
        <v>0.24809339520000001</v>
      </c>
    </row>
    <row r="33" spans="3:8" x14ac:dyDescent="0.25">
      <c r="C33">
        <v>0.27500000000000679</v>
      </c>
      <c r="D33">
        <v>0.62391407433814561</v>
      </c>
      <c r="E33">
        <v>0.43749588911517612</v>
      </c>
      <c r="F33" s="59">
        <v>-0.26666666666665922</v>
      </c>
      <c r="G33" s="80">
        <v>0.328251456</v>
      </c>
      <c r="H33" s="95">
        <v>0.24809339520000001</v>
      </c>
    </row>
    <row r="34" spans="3:8" x14ac:dyDescent="0.25">
      <c r="C34">
        <v>0.82500000000000684</v>
      </c>
      <c r="D34">
        <v>0.59895751136461972</v>
      </c>
      <c r="E34">
        <v>0.46462741712231886</v>
      </c>
      <c r="F34" s="59">
        <v>0.2666666666666741</v>
      </c>
      <c r="G34" s="80">
        <v>0.328251456</v>
      </c>
      <c r="H34" s="95">
        <v>0.24809339520000001</v>
      </c>
    </row>
    <row r="35" spans="3:8" x14ac:dyDescent="0.25">
      <c r="C35">
        <v>1.3750000000000069</v>
      </c>
      <c r="D35">
        <v>0.53656610393080528</v>
      </c>
      <c r="E35">
        <v>0.37644995109910501</v>
      </c>
      <c r="F35" s="59">
        <v>0.80000000000000748</v>
      </c>
      <c r="G35" s="80">
        <v>0.328251456</v>
      </c>
      <c r="H35" s="95">
        <v>0.24809339520000001</v>
      </c>
    </row>
    <row r="36" spans="3:8" x14ac:dyDescent="0.25">
      <c r="C36">
        <v>1.9250000000000069</v>
      </c>
      <c r="D36">
        <v>0.54072553109305943</v>
      </c>
      <c r="E36">
        <v>0.42732156611249755</v>
      </c>
      <c r="F36" s="59">
        <v>1.3333333333333408</v>
      </c>
      <c r="G36" s="80">
        <v>0.328251456</v>
      </c>
      <c r="H36" s="95">
        <v>0.24809339520000001</v>
      </c>
    </row>
    <row r="37" spans="3:8" x14ac:dyDescent="0.25">
      <c r="C37">
        <v>2.4750000000000068</v>
      </c>
      <c r="D37">
        <v>0.55320381257982243</v>
      </c>
      <c r="E37">
        <v>0.45106165311874746</v>
      </c>
      <c r="F37" s="59">
        <v>1.866666666666674</v>
      </c>
      <c r="G37" s="80">
        <v>0.328251456</v>
      </c>
      <c r="H37" s="95">
        <v>0.24809339520000001</v>
      </c>
    </row>
    <row r="38" spans="3:8" x14ac:dyDescent="0.25">
      <c r="C38">
        <v>3.0250000000000066</v>
      </c>
      <c r="D38">
        <v>0.4991312594705164</v>
      </c>
      <c r="E38">
        <v>0.3900157151026763</v>
      </c>
      <c r="F38" s="59">
        <v>2.400000000000007</v>
      </c>
      <c r="G38" s="80">
        <v>0.328251456</v>
      </c>
      <c r="H38" s="95">
        <v>0.24809339520000001</v>
      </c>
    </row>
    <row r="39" spans="3:8" x14ac:dyDescent="0.25">
      <c r="C39">
        <v>3.5750000000000064</v>
      </c>
      <c r="D39">
        <v>0.52824724960629665</v>
      </c>
      <c r="E39">
        <v>0.4035814791062477</v>
      </c>
      <c r="F39" s="59">
        <v>2.9333333333333407</v>
      </c>
      <c r="G39" s="80">
        <v>0.328251456</v>
      </c>
      <c r="H39" s="95">
        <v>0.24809339520000001</v>
      </c>
    </row>
    <row r="40" spans="3:8" x14ac:dyDescent="0.25">
      <c r="C40">
        <v>4.1250000000000062</v>
      </c>
      <c r="D40">
        <v>0.50329068663277077</v>
      </c>
      <c r="E40">
        <v>0.38323283310089062</v>
      </c>
      <c r="F40" s="59">
        <v>3.4666666666666734</v>
      </c>
      <c r="G40" s="80">
        <v>0.328251456</v>
      </c>
      <c r="H40" s="95">
        <v>0.24809339520000001</v>
      </c>
    </row>
    <row r="41" spans="3:8" x14ac:dyDescent="0.25">
      <c r="C41">
        <v>4.675000000000006</v>
      </c>
      <c r="D41">
        <v>0.45753698784797348</v>
      </c>
      <c r="E41">
        <v>0.36966706909731933</v>
      </c>
      <c r="F41" s="59">
        <v>4.000000000000008</v>
      </c>
      <c r="G41" s="80">
        <v>0.328251456</v>
      </c>
      <c r="H41" s="95">
        <v>0.24809339520000001</v>
      </c>
    </row>
    <row r="42" spans="3:8" x14ac:dyDescent="0.25">
      <c r="C42">
        <v>5.2250000000000059</v>
      </c>
      <c r="D42">
        <v>0.50745011379502503</v>
      </c>
      <c r="E42">
        <v>0.40697292010714048</v>
      </c>
      <c r="F42" s="59">
        <v>4.5333333333333403</v>
      </c>
      <c r="G42" s="80">
        <v>0.328251456</v>
      </c>
      <c r="H42" s="95">
        <v>0.24809339520000001</v>
      </c>
    </row>
    <row r="43" spans="3:8" x14ac:dyDescent="0.25">
      <c r="C43">
        <v>5.7750000000000057</v>
      </c>
      <c r="D43">
        <v>0.47001526933473631</v>
      </c>
      <c r="E43">
        <v>0.35949274609464082</v>
      </c>
      <c r="F43" s="59">
        <v>5.0666666666666753</v>
      </c>
      <c r="G43" s="80">
        <v>0.328251456</v>
      </c>
      <c r="H43" s="95">
        <v>0.24809339520000001</v>
      </c>
    </row>
    <row r="44" spans="3:8" x14ac:dyDescent="0.25">
      <c r="C44">
        <v>6.3250000000000055</v>
      </c>
      <c r="D44">
        <v>0.44921813352346485</v>
      </c>
      <c r="E44">
        <v>0.39679859710446203</v>
      </c>
      <c r="F44" s="59">
        <v>5.6000000000000076</v>
      </c>
      <c r="G44" s="80">
        <v>0.328251456</v>
      </c>
      <c r="H44" s="95">
        <v>0.24809339520000001</v>
      </c>
    </row>
    <row r="45" spans="3:8" x14ac:dyDescent="0.25">
      <c r="C45">
        <v>6.8750000000000053</v>
      </c>
      <c r="D45">
        <v>0.47833412365924494</v>
      </c>
      <c r="E45">
        <v>0.38662427410178352</v>
      </c>
      <c r="F45" s="59">
        <v>6.1333333333333417</v>
      </c>
      <c r="G45" s="80">
        <v>0.328251456</v>
      </c>
      <c r="H45" s="95">
        <v>0.24809339520000001</v>
      </c>
    </row>
    <row r="46" spans="3:8" x14ac:dyDescent="0.25">
      <c r="C46">
        <v>7.4250000000000052</v>
      </c>
      <c r="D46">
        <v>0.47417469649699062</v>
      </c>
      <c r="E46">
        <v>0.35270986409285515</v>
      </c>
      <c r="F46" s="59">
        <v>6.666666666666675</v>
      </c>
      <c r="G46" s="80">
        <v>0.328251456</v>
      </c>
      <c r="H46" s="95">
        <v>0.24809339520000001</v>
      </c>
    </row>
    <row r="47" spans="3:8" x14ac:dyDescent="0.25">
      <c r="C47">
        <v>7.975000000000005</v>
      </c>
      <c r="D47">
        <v>0.5448849582553138</v>
      </c>
      <c r="E47">
        <v>0.3662756280964265</v>
      </c>
      <c r="F47" s="59">
        <v>7.2000000000000082</v>
      </c>
      <c r="G47" s="80">
        <v>0.328251456</v>
      </c>
      <c r="H47" s="95">
        <v>0.24809339520000001</v>
      </c>
    </row>
    <row r="48" spans="3:8" x14ac:dyDescent="0.25">
      <c r="C48">
        <v>8.5250000000000057</v>
      </c>
      <c r="D48">
        <v>0.48665297798375357</v>
      </c>
      <c r="E48">
        <v>0.38662427410178352</v>
      </c>
      <c r="F48" s="59">
        <v>7.7333333333333405</v>
      </c>
      <c r="G48" s="80">
        <v>0.328251456</v>
      </c>
      <c r="H48" s="95">
        <v>0.24809339520000001</v>
      </c>
    </row>
    <row r="49" spans="3:8" x14ac:dyDescent="0.25">
      <c r="C49">
        <v>9.0750000000000064</v>
      </c>
      <c r="D49">
        <v>0.46169641501022779</v>
      </c>
      <c r="E49">
        <v>0.37305851009821223</v>
      </c>
      <c r="F49" s="59">
        <v>8.2666666666666728</v>
      </c>
      <c r="G49" s="80">
        <v>0.328251456</v>
      </c>
      <c r="H49" s="95">
        <v>0.24809339520000001</v>
      </c>
    </row>
    <row r="50" spans="3:8" x14ac:dyDescent="0.25">
      <c r="C50">
        <v>9.6250000000000071</v>
      </c>
      <c r="D50">
        <v>0.50745011379502503</v>
      </c>
      <c r="E50">
        <v>0.39340715610356913</v>
      </c>
      <c r="F50" s="59">
        <v>8.800000000000006</v>
      </c>
      <c r="G50" s="80">
        <v>0.328251456</v>
      </c>
      <c r="H50" s="95">
        <v>0.24809339520000001</v>
      </c>
    </row>
    <row r="51" spans="3:8" x14ac:dyDescent="0.25">
      <c r="C51">
        <v>10.175000000000008</v>
      </c>
      <c r="D51">
        <v>0.44921813352346485</v>
      </c>
      <c r="E51">
        <v>0.34931842309196226</v>
      </c>
      <c r="F51" s="59">
        <v>9.3333333333333393</v>
      </c>
      <c r="G51" s="80">
        <v>0.328251456</v>
      </c>
      <c r="H51" s="95">
        <v>0.24809339520000001</v>
      </c>
    </row>
    <row r="52" spans="3:8" x14ac:dyDescent="0.25">
      <c r="C52">
        <v>10.725000000000009</v>
      </c>
      <c r="D52">
        <v>0.47001526933473631</v>
      </c>
      <c r="E52">
        <v>0.35270986409285515</v>
      </c>
      <c r="F52" s="59">
        <v>9.8666666666666725</v>
      </c>
      <c r="G52" s="80">
        <v>0.328251456</v>
      </c>
      <c r="H52" s="95">
        <v>0.24809339520000001</v>
      </c>
    </row>
    <row r="53" spans="3:8" x14ac:dyDescent="0.25">
      <c r="C53">
        <v>11.275000000000009</v>
      </c>
      <c r="D53">
        <v>0.43673985203670196</v>
      </c>
      <c r="E53">
        <v>0.35270986409285515</v>
      </c>
      <c r="F53" s="59">
        <v>10.400000000000006</v>
      </c>
      <c r="G53" s="80">
        <v>0.328251456</v>
      </c>
      <c r="H53" s="95">
        <v>0.24809339520000001</v>
      </c>
    </row>
    <row r="54" spans="3:8" x14ac:dyDescent="0.25">
      <c r="C54">
        <v>11.82500000000001</v>
      </c>
      <c r="D54">
        <v>0.36602959027837878</v>
      </c>
      <c r="E54">
        <v>0.31879545408392673</v>
      </c>
      <c r="F54" s="59">
        <v>10.933333333333337</v>
      </c>
      <c r="G54" s="80">
        <v>0.328251456</v>
      </c>
      <c r="H54" s="95">
        <v>0.24809339520000001</v>
      </c>
    </row>
    <row r="55" spans="3:8" x14ac:dyDescent="0.25">
      <c r="C55">
        <v>12.375000000000011</v>
      </c>
      <c r="D55">
        <v>0.36187016311612447</v>
      </c>
      <c r="E55">
        <v>0.31201257208214112</v>
      </c>
      <c r="F55" s="59">
        <v>11.46666666666667</v>
      </c>
      <c r="G55" s="80">
        <v>0.328251456</v>
      </c>
      <c r="H55" s="95">
        <v>0.24809339520000001</v>
      </c>
    </row>
    <row r="56" spans="3:8" x14ac:dyDescent="0.25">
      <c r="C56">
        <v>12.925000000000011</v>
      </c>
      <c r="D56">
        <v>0.32443531865583569</v>
      </c>
      <c r="E56">
        <v>0.26453239806964135</v>
      </c>
      <c r="F56" s="59">
        <v>12.000000000000004</v>
      </c>
      <c r="G56" s="80">
        <v>0.328251456</v>
      </c>
      <c r="H56" s="95">
        <v>0.24809339520000001</v>
      </c>
    </row>
    <row r="57" spans="3:8" x14ac:dyDescent="0.25">
      <c r="C57">
        <v>13.475000000000012</v>
      </c>
      <c r="D57">
        <v>0.29531932852005555</v>
      </c>
      <c r="E57">
        <v>0.21366078305624878</v>
      </c>
      <c r="F57" s="59">
        <v>12.533333333333335</v>
      </c>
      <c r="G57" s="80">
        <v>0.328251456</v>
      </c>
      <c r="H57" s="95">
        <v>0.24809339520000001</v>
      </c>
    </row>
    <row r="58" spans="3:8" x14ac:dyDescent="0.25">
      <c r="C58">
        <v>14.025000000000013</v>
      </c>
      <c r="D58">
        <v>0.28284104703329266</v>
      </c>
      <c r="E58">
        <v>0.19331213705089176</v>
      </c>
      <c r="F58" s="59">
        <v>13.06666666666667</v>
      </c>
      <c r="G58" s="80">
        <v>0.328251456</v>
      </c>
      <c r="H58" s="95">
        <v>0.24809339520000001</v>
      </c>
    </row>
    <row r="59" spans="3:8" x14ac:dyDescent="0.25">
      <c r="C59">
        <v>14.575000000000014</v>
      </c>
      <c r="D59">
        <v>0.22876849392398674</v>
      </c>
      <c r="E59">
        <v>0.15939772704196337</v>
      </c>
      <c r="F59" s="59">
        <v>13.600000000000001</v>
      </c>
      <c r="G59" s="80">
        <v>0.328251456</v>
      </c>
      <c r="H59" s="95">
        <v>0.24809339520000001</v>
      </c>
    </row>
    <row r="60" spans="3:8" x14ac:dyDescent="0.25">
      <c r="C60">
        <v>15.125000000000014</v>
      </c>
      <c r="D60">
        <v>0.20381193095046088</v>
      </c>
      <c r="E60">
        <v>0.14244052203749918</v>
      </c>
      <c r="F60" s="59">
        <v>14.133333333333336</v>
      </c>
      <c r="G60" s="80">
        <v>0.328251456</v>
      </c>
      <c r="H60" s="95">
        <v>0.24809339520000001</v>
      </c>
    </row>
    <row r="61" spans="3:8" x14ac:dyDescent="0.25">
      <c r="C61">
        <v>15.675000000000015</v>
      </c>
      <c r="D61">
        <v>0.2495656297352582</v>
      </c>
      <c r="E61">
        <v>0.15939772704196337</v>
      </c>
      <c r="F61" s="59">
        <v>14.666666666666666</v>
      </c>
      <c r="G61" s="80">
        <v>0.328251456</v>
      </c>
      <c r="H61" s="95">
        <v>0.24809339520000001</v>
      </c>
    </row>
    <row r="62" spans="3:8" x14ac:dyDescent="0.25">
      <c r="C62">
        <v>16.225000000000016</v>
      </c>
      <c r="D62">
        <v>0.10814510621861191</v>
      </c>
      <c r="E62">
        <v>4.7480174012499737E-2</v>
      </c>
      <c r="F62" s="59">
        <v>15.200000000000003</v>
      </c>
      <c r="G62" s="80">
        <v>0.328251456</v>
      </c>
      <c r="H62" s="95">
        <v>0.24809339520000001</v>
      </c>
    </row>
    <row r="63" spans="3:8" x14ac:dyDescent="0.25">
      <c r="F63">
        <v>15.733333333333333</v>
      </c>
      <c r="G63" s="80">
        <v>0.328251456</v>
      </c>
      <c r="H63" s="95">
        <v>0.24809339520000001</v>
      </c>
    </row>
    <row r="64" spans="3:8" x14ac:dyDescent="0.25">
      <c r="F64">
        <v>16.266666666666652</v>
      </c>
      <c r="G64" s="80">
        <v>3.1737122102589299</v>
      </c>
      <c r="H64" s="95">
        <v>2.219899958513015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BK108"/>
  <sheetViews>
    <sheetView showGridLines="0" topLeftCell="D1" zoomScaleNormal="100" workbookViewId="0">
      <selection activeCell="Q7" sqref="Q7"/>
    </sheetView>
  </sheetViews>
  <sheetFormatPr defaultRowHeight="15" x14ac:dyDescent="0.25"/>
  <cols>
    <col min="1" max="2" width="9.140625" style="80"/>
    <col min="3" max="3" width="21.140625" style="80" customWidth="1"/>
    <col min="4" max="4" width="10.28515625" style="80" bestFit="1" customWidth="1"/>
    <col min="5" max="8" width="9.85546875" style="80" bestFit="1" customWidth="1"/>
    <col min="9" max="63" width="9.7109375" style="80" bestFit="1" customWidth="1"/>
    <col min="64" max="16384" width="9.140625" style="80"/>
  </cols>
  <sheetData>
    <row r="2" spans="3:63" s="96" customFormat="1" x14ac:dyDescent="0.25">
      <c r="C2" s="201" t="s">
        <v>6</v>
      </c>
      <c r="D2" s="202"/>
      <c r="E2" s="202"/>
      <c r="F2" s="202"/>
      <c r="G2" s="202"/>
      <c r="H2" s="203"/>
    </row>
    <row r="3" spans="3:63" s="96" customFormat="1" x14ac:dyDescent="0.25">
      <c r="C3" s="15"/>
      <c r="D3" s="97"/>
      <c r="E3" s="97"/>
      <c r="F3" s="97"/>
      <c r="G3" s="97"/>
      <c r="H3" s="98"/>
    </row>
    <row r="4" spans="3:63" s="96" customFormat="1" x14ac:dyDescent="0.25">
      <c r="C4" s="16" t="s">
        <v>27</v>
      </c>
      <c r="D4" s="99">
        <v>36.953686000000005</v>
      </c>
      <c r="E4" s="99">
        <v>56.247425000000007</v>
      </c>
      <c r="F4" s="99">
        <v>58.922986000000023</v>
      </c>
      <c r="G4" s="99">
        <v>53.920405999999993</v>
      </c>
      <c r="H4" s="100">
        <v>38.489108999999992</v>
      </c>
      <c r="K4" s="80"/>
      <c r="L4" s="80"/>
      <c r="M4" s="80"/>
      <c r="N4" s="80"/>
      <c r="O4" s="80"/>
      <c r="P4" s="80"/>
    </row>
    <row r="5" spans="3:63" s="96" customFormat="1" x14ac:dyDescent="0.25">
      <c r="C5" s="16"/>
      <c r="D5" s="99"/>
      <c r="E5" s="99"/>
      <c r="F5" s="99"/>
      <c r="G5" s="99"/>
      <c r="H5" s="100"/>
      <c r="K5" s="80"/>
      <c r="L5" s="80"/>
      <c r="M5" s="80"/>
      <c r="N5" s="80"/>
      <c r="O5" s="80"/>
      <c r="P5" s="80"/>
    </row>
    <row r="6" spans="3:63" s="96" customFormat="1" x14ac:dyDescent="0.25">
      <c r="C6" s="16" t="s">
        <v>10</v>
      </c>
      <c r="D6" s="6">
        <v>600</v>
      </c>
      <c r="E6" s="6">
        <v>910</v>
      </c>
      <c r="F6" s="6">
        <v>950</v>
      </c>
      <c r="G6" s="6">
        <v>850</v>
      </c>
      <c r="H6" s="7">
        <v>620</v>
      </c>
      <c r="K6" s="80"/>
      <c r="L6" s="80"/>
      <c r="M6" s="80"/>
      <c r="N6" s="80"/>
      <c r="O6" s="80"/>
      <c r="P6" s="80"/>
    </row>
    <row r="7" spans="3:63" s="96" customFormat="1" x14ac:dyDescent="0.25">
      <c r="C7" s="28" t="s">
        <v>28</v>
      </c>
      <c r="D7" s="101">
        <v>3.2</v>
      </c>
      <c r="E7" s="101">
        <v>9.6</v>
      </c>
      <c r="F7" s="101">
        <v>16</v>
      </c>
      <c r="G7" s="101">
        <v>22.400000000000002</v>
      </c>
      <c r="H7" s="102">
        <v>28.800000000000004</v>
      </c>
    </row>
    <row r="9" spans="3:63" x14ac:dyDescent="0.25">
      <c r="C9" s="201" t="s">
        <v>12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3"/>
    </row>
    <row r="10" spans="3:63" x14ac:dyDescent="0.2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3:63" x14ac:dyDescent="0.25">
      <c r="C11" s="16" t="s">
        <v>27</v>
      </c>
      <c r="D11" s="6">
        <v>28.108037999999993</v>
      </c>
      <c r="E11" s="6">
        <v>28.108037999999993</v>
      </c>
      <c r="F11" s="6">
        <v>28.108037999999993</v>
      </c>
      <c r="G11" s="6">
        <v>28.108037999999993</v>
      </c>
      <c r="H11" s="6">
        <v>28.108037999999993</v>
      </c>
      <c r="I11" s="6">
        <v>28.108037999999993</v>
      </c>
      <c r="J11" s="6">
        <v>28.108037999999993</v>
      </c>
      <c r="K11" s="6">
        <v>28.108037999999993</v>
      </c>
      <c r="L11" s="6">
        <v>28.108037999999993</v>
      </c>
      <c r="M11" s="6">
        <v>28.108037999999993</v>
      </c>
      <c r="N11" s="6">
        <v>28.108037999999993</v>
      </c>
      <c r="O11" s="6">
        <v>28.108037999999993</v>
      </c>
      <c r="P11" s="6">
        <v>28.108037999999993</v>
      </c>
      <c r="Q11" s="6">
        <v>28.108037999999993</v>
      </c>
      <c r="R11" s="6">
        <v>28.108037999999993</v>
      </c>
      <c r="S11" s="6">
        <v>28.108037999999993</v>
      </c>
      <c r="T11" s="6">
        <v>28.108037999999993</v>
      </c>
      <c r="U11" s="6">
        <v>28.108037999999993</v>
      </c>
      <c r="V11" s="6">
        <v>28.108037999999993</v>
      </c>
      <c r="W11" s="6">
        <v>28.108037999999993</v>
      </c>
      <c r="X11" s="6">
        <v>28.108037999999993</v>
      </c>
      <c r="Y11" s="6">
        <v>28.108037999999993</v>
      </c>
      <c r="Z11" s="6">
        <v>28.108037999999993</v>
      </c>
      <c r="AA11" s="6">
        <v>28.108037999999993</v>
      </c>
      <c r="AB11" s="6">
        <v>28.108037999999993</v>
      </c>
      <c r="AC11" s="6">
        <v>28.108037999999993</v>
      </c>
      <c r="AD11" s="6">
        <v>28.108037999999993</v>
      </c>
      <c r="AE11" s="6">
        <v>28.108037999999993</v>
      </c>
      <c r="AF11" s="6">
        <v>28.108037999999993</v>
      </c>
      <c r="AG11" s="6">
        <v>28.108037999999993</v>
      </c>
      <c r="AH11" s="6">
        <v>28.108037999999993</v>
      </c>
      <c r="AI11" s="6">
        <v>28.108037999999993</v>
      </c>
      <c r="AJ11" s="6">
        <v>28.108037999999993</v>
      </c>
      <c r="AK11" s="6">
        <v>28.108037999999993</v>
      </c>
      <c r="AL11" s="6">
        <v>28.108037999999993</v>
      </c>
      <c r="AM11" s="6">
        <v>28.108037999999993</v>
      </c>
      <c r="AN11" s="6">
        <v>28.108037999999993</v>
      </c>
      <c r="AO11" s="6">
        <v>28.108037999999993</v>
      </c>
      <c r="AP11" s="6">
        <v>28.108037999999993</v>
      </c>
      <c r="AQ11" s="6">
        <v>28.108037999999993</v>
      </c>
      <c r="AR11" s="6">
        <v>28.108037999999993</v>
      </c>
      <c r="AS11" s="6">
        <v>28.108037999999993</v>
      </c>
      <c r="AT11" s="6">
        <v>28.108037999999993</v>
      </c>
      <c r="AU11" s="6">
        <v>28.108037999999993</v>
      </c>
      <c r="AV11" s="6">
        <v>28.108037999999993</v>
      </c>
      <c r="AW11" s="6">
        <v>28.108037999999993</v>
      </c>
      <c r="AX11" s="6">
        <v>28.108037999999993</v>
      </c>
      <c r="AY11" s="6">
        <v>28.108037999999993</v>
      </c>
      <c r="AZ11" s="6">
        <v>28.108037999999993</v>
      </c>
      <c r="BA11" s="6">
        <v>28.108037999999993</v>
      </c>
      <c r="BB11" s="6">
        <v>28.108037999999993</v>
      </c>
      <c r="BC11" s="6">
        <v>28.108037999999993</v>
      </c>
      <c r="BD11" s="6">
        <v>28.108037999999993</v>
      </c>
      <c r="BE11" s="6">
        <v>28.108037999999993</v>
      </c>
      <c r="BF11" s="6">
        <v>28.108037999999993</v>
      </c>
      <c r="BG11" s="6">
        <v>28.108037999999993</v>
      </c>
      <c r="BH11" s="6">
        <v>28.108037999999993</v>
      </c>
      <c r="BI11" s="6">
        <v>28.108037999999993</v>
      </c>
      <c r="BJ11" s="6">
        <v>28.108037999999993</v>
      </c>
      <c r="BK11" s="7">
        <v>28.108037999999993</v>
      </c>
    </row>
    <row r="12" spans="3:63" x14ac:dyDescent="0.25"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</row>
    <row r="13" spans="3:63" x14ac:dyDescent="0.25">
      <c r="C13" s="16" t="s">
        <v>10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  <c r="AH13" s="6">
        <v>450</v>
      </c>
      <c r="AI13" s="6">
        <v>450</v>
      </c>
      <c r="AJ13" s="6">
        <v>450</v>
      </c>
      <c r="AK13" s="6">
        <v>450</v>
      </c>
      <c r="AL13" s="6">
        <v>450</v>
      </c>
      <c r="AM13" s="6">
        <v>450</v>
      </c>
      <c r="AN13" s="6">
        <v>450</v>
      </c>
      <c r="AO13" s="6">
        <v>450</v>
      </c>
      <c r="AP13" s="6">
        <v>450</v>
      </c>
      <c r="AQ13" s="6">
        <v>450</v>
      </c>
      <c r="AR13" s="6">
        <v>450</v>
      </c>
      <c r="AS13" s="6">
        <v>450</v>
      </c>
      <c r="AT13" s="6">
        <v>450</v>
      </c>
      <c r="AU13" s="6">
        <v>450</v>
      </c>
      <c r="AV13" s="6">
        <v>450</v>
      </c>
      <c r="AW13" s="6">
        <v>450</v>
      </c>
      <c r="AX13" s="6">
        <v>450</v>
      </c>
      <c r="AY13" s="6">
        <v>450</v>
      </c>
      <c r="AZ13" s="6">
        <v>450</v>
      </c>
      <c r="BA13" s="6">
        <v>450</v>
      </c>
      <c r="BB13" s="6">
        <v>450</v>
      </c>
      <c r="BC13" s="6">
        <v>450</v>
      </c>
      <c r="BD13" s="6">
        <v>450</v>
      </c>
      <c r="BE13" s="6">
        <v>450</v>
      </c>
      <c r="BF13" s="6">
        <v>450</v>
      </c>
      <c r="BG13" s="6">
        <v>450</v>
      </c>
      <c r="BH13" s="6">
        <v>450</v>
      </c>
      <c r="BI13" s="6">
        <v>450</v>
      </c>
      <c r="BJ13" s="6">
        <v>450</v>
      </c>
      <c r="BK13" s="7">
        <v>450</v>
      </c>
    </row>
    <row r="14" spans="3:63" x14ac:dyDescent="0.25">
      <c r="C14" s="28" t="s">
        <v>28</v>
      </c>
      <c r="D14" s="103">
        <v>0.26666666666666666</v>
      </c>
      <c r="E14" s="103">
        <v>0.8</v>
      </c>
      <c r="F14" s="103">
        <v>1.3333333333333335</v>
      </c>
      <c r="G14" s="103">
        <v>1.8666666666666669</v>
      </c>
      <c r="H14" s="103">
        <v>2.4</v>
      </c>
      <c r="I14" s="103">
        <v>2.9333333333333336</v>
      </c>
      <c r="J14" s="103">
        <v>3.4666666666666672</v>
      </c>
      <c r="K14" s="103">
        <v>4</v>
      </c>
      <c r="L14" s="103">
        <v>4.5333333333333332</v>
      </c>
      <c r="M14" s="103">
        <v>5.0666666666666664</v>
      </c>
      <c r="N14" s="103">
        <v>5.6</v>
      </c>
      <c r="O14" s="103">
        <v>6.1333333333333329</v>
      </c>
      <c r="P14" s="103">
        <v>6.666666666666667</v>
      </c>
      <c r="Q14" s="103">
        <v>7.2000000000000011</v>
      </c>
      <c r="R14" s="103">
        <v>7.7333333333333334</v>
      </c>
      <c r="S14" s="103">
        <v>8.2666666666666657</v>
      </c>
      <c r="T14" s="103">
        <v>8.8000000000000007</v>
      </c>
      <c r="U14" s="103">
        <v>9.3333333333333321</v>
      </c>
      <c r="V14" s="103">
        <v>9.8666666666666671</v>
      </c>
      <c r="W14" s="103">
        <v>10.399999999999999</v>
      </c>
      <c r="X14" s="103">
        <v>10.933333333333334</v>
      </c>
      <c r="Y14" s="103">
        <v>11.466666666666665</v>
      </c>
      <c r="Z14" s="103">
        <v>12</v>
      </c>
      <c r="AA14" s="103">
        <v>12.533333333333335</v>
      </c>
      <c r="AB14" s="103">
        <v>13.066666666666665</v>
      </c>
      <c r="AC14" s="103">
        <v>13.600000000000001</v>
      </c>
      <c r="AD14" s="103">
        <v>14.133333333333335</v>
      </c>
      <c r="AE14" s="103">
        <v>14.66666666666667</v>
      </c>
      <c r="AF14" s="103">
        <v>15.2</v>
      </c>
      <c r="AG14" s="103">
        <v>15.733333333333336</v>
      </c>
      <c r="AH14" s="103">
        <v>16.266666666666666</v>
      </c>
      <c r="AI14" s="103">
        <v>16.8</v>
      </c>
      <c r="AJ14" s="103">
        <v>17.333333333333336</v>
      </c>
      <c r="AK14" s="103">
        <v>17.866666666666667</v>
      </c>
      <c r="AL14" s="103">
        <v>18.399999999999999</v>
      </c>
      <c r="AM14" s="103">
        <v>18.933333333333337</v>
      </c>
      <c r="AN14" s="103">
        <v>19.466666666666669</v>
      </c>
      <c r="AO14" s="103">
        <v>20</v>
      </c>
      <c r="AP14" s="103">
        <v>20.533333333333331</v>
      </c>
      <c r="AQ14" s="103">
        <v>21.066666666666666</v>
      </c>
      <c r="AR14" s="103">
        <v>21.6</v>
      </c>
      <c r="AS14" s="103">
        <v>22.133333333333333</v>
      </c>
      <c r="AT14" s="103">
        <v>22.666666666666664</v>
      </c>
      <c r="AU14" s="103">
        <v>23.2</v>
      </c>
      <c r="AV14" s="103">
        <v>23.733333333333334</v>
      </c>
      <c r="AW14" s="103">
        <v>24.266666666666666</v>
      </c>
      <c r="AX14" s="103">
        <v>24.800000000000004</v>
      </c>
      <c r="AY14" s="103">
        <v>25.333333333333336</v>
      </c>
      <c r="AZ14" s="103">
        <v>25.866666666666667</v>
      </c>
      <c r="BA14" s="103">
        <v>26.400000000000002</v>
      </c>
      <c r="BB14" s="103">
        <v>26.933333333333337</v>
      </c>
      <c r="BC14" s="103">
        <v>27.466666666666669</v>
      </c>
      <c r="BD14" s="103">
        <v>28.000000000000004</v>
      </c>
      <c r="BE14" s="103">
        <v>28.533333333333331</v>
      </c>
      <c r="BF14" s="103">
        <v>29.06666666666667</v>
      </c>
      <c r="BG14" s="103">
        <v>29.600000000000005</v>
      </c>
      <c r="BH14" s="103">
        <v>30.133333333333333</v>
      </c>
      <c r="BI14" s="103">
        <v>30.666666666666664</v>
      </c>
      <c r="BJ14" s="103">
        <v>31.2</v>
      </c>
      <c r="BK14" s="104">
        <v>31.733333333333334</v>
      </c>
    </row>
    <row r="16" spans="3:63" x14ac:dyDescent="0.25">
      <c r="C16" s="201" t="s">
        <v>7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</row>
    <row r="17" spans="3:63" x14ac:dyDescent="0.2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7"/>
    </row>
    <row r="18" spans="3:63" x14ac:dyDescent="0.25">
      <c r="C18" s="16" t="s">
        <v>27</v>
      </c>
      <c r="D18" s="6">
        <v>29.1862518030491</v>
      </c>
      <c r="E18" s="6">
        <v>31.2960059455222</v>
      </c>
      <c r="F18" s="6">
        <v>33.339539899460704</v>
      </c>
      <c r="G18" s="6">
        <v>35.312694990248403</v>
      </c>
      <c r="H18" s="6">
        <v>37.212010643383401</v>
      </c>
      <c r="I18" s="6">
        <v>39.034694364737597</v>
      </c>
      <c r="J18" s="6">
        <v>40.778584061026898</v>
      </c>
      <c r="K18" s="6">
        <v>42.442104160582304</v>
      </c>
      <c r="L18" s="6">
        <v>44.024217001915297</v>
      </c>
      <c r="M18" s="6">
        <v>45.524370912741198</v>
      </c>
      <c r="N18" s="6">
        <v>46.942446314059701</v>
      </c>
      <c r="O18" s="6">
        <v>48.278701062586201</v>
      </c>
      <c r="P18" s="6">
        <v>49.533716100387402</v>
      </c>
      <c r="Q18" s="6">
        <v>50.7083423227295</v>
      </c>
      <c r="R18" s="6">
        <v>51.803649412616103</v>
      </c>
      <c r="S18" s="6">
        <v>52.820877230787403</v>
      </c>
      <c r="T18" s="6">
        <v>53.761390199058098</v>
      </c>
      <c r="U18" s="6">
        <v>54.626634977320798</v>
      </c>
      <c r="V18" s="6">
        <v>55.418101613360299</v>
      </c>
      <c r="W18" s="6">
        <v>56.137288241554899</v>
      </c>
      <c r="X18" s="6">
        <v>56.7856693221689</v>
      </c>
      <c r="Y18" s="6">
        <v>57.364667346944898</v>
      </c>
      <c r="Z18" s="6">
        <v>57.8756278880685</v>
      </c>
      <c r="AA18" s="6">
        <v>58.3197978348026</v>
      </c>
      <c r="AB18" s="6">
        <v>58.698306643372803</v>
      </c>
      <c r="AC18" s="6">
        <v>59.012150419109297</v>
      </c>
      <c r="AD18" s="6">
        <v>59.262178653476703</v>
      </c>
      <c r="AE18" s="6">
        <v>59.449083450604498</v>
      </c>
      <c r="AF18" s="6">
        <v>59.573391096584203</v>
      </c>
      <c r="AG18" s="6">
        <v>59.635455848598397</v>
      </c>
      <c r="AH18" s="6">
        <v>59.635455848598397</v>
      </c>
      <c r="AI18" s="6">
        <v>59.573391096584203</v>
      </c>
      <c r="AJ18" s="6">
        <v>59.449083450604498</v>
      </c>
      <c r="AK18" s="6">
        <v>59.262178653476603</v>
      </c>
      <c r="AL18" s="6">
        <v>59.012150419109297</v>
      </c>
      <c r="AM18" s="6">
        <v>58.698306643372803</v>
      </c>
      <c r="AN18" s="6">
        <v>58.3197978348026</v>
      </c>
      <c r="AO18" s="6">
        <v>57.8756278880685</v>
      </c>
      <c r="AP18" s="6">
        <v>57.364667346944898</v>
      </c>
      <c r="AQ18" s="6">
        <v>56.7856693221689</v>
      </c>
      <c r="AR18" s="6">
        <v>56.137288241554799</v>
      </c>
      <c r="AS18" s="6">
        <v>55.418101613360299</v>
      </c>
      <c r="AT18" s="6">
        <v>54.626634977320798</v>
      </c>
      <c r="AU18" s="6">
        <v>53.761390199058098</v>
      </c>
      <c r="AV18" s="6">
        <v>52.820877230787403</v>
      </c>
      <c r="AW18" s="6">
        <v>51.803649412616103</v>
      </c>
      <c r="AX18" s="6">
        <v>50.7083423227295</v>
      </c>
      <c r="AY18" s="6">
        <v>49.533716100387402</v>
      </c>
      <c r="AZ18" s="6">
        <v>48.278701062586201</v>
      </c>
      <c r="BA18" s="6">
        <v>46.942446314059701</v>
      </c>
      <c r="BB18" s="6">
        <v>45.524370912741198</v>
      </c>
      <c r="BC18" s="6">
        <v>44.024217001915297</v>
      </c>
      <c r="BD18" s="6">
        <v>42.442104160582304</v>
      </c>
      <c r="BE18" s="6">
        <v>40.778584061026898</v>
      </c>
      <c r="BF18" s="6">
        <v>39.034694364737398</v>
      </c>
      <c r="BG18" s="6">
        <v>37.212010643383302</v>
      </c>
      <c r="BH18" s="6">
        <v>35.312694990248502</v>
      </c>
      <c r="BI18" s="6">
        <v>33.339539899460704</v>
      </c>
      <c r="BJ18" s="6">
        <v>31.2960059455222</v>
      </c>
      <c r="BK18" s="7">
        <v>29.186251803049</v>
      </c>
    </row>
    <row r="19" spans="3:63" x14ac:dyDescent="0.25"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7"/>
    </row>
    <row r="20" spans="3:63" x14ac:dyDescent="0.25">
      <c r="C20" s="16" t="s">
        <v>10</v>
      </c>
      <c r="D20" s="6">
        <v>465.28747773141902</v>
      </c>
      <c r="E20" s="6">
        <v>494.83382098919998</v>
      </c>
      <c r="F20" s="6">
        <v>524.12177791153204</v>
      </c>
      <c r="G20" s="6">
        <v>553.05922441395398</v>
      </c>
      <c r="H20" s="6">
        <v>581.55716132215105</v>
      </c>
      <c r="I20" s="6">
        <v>609.53020440769899</v>
      </c>
      <c r="J20" s="6">
        <v>636.89700803134497</v>
      </c>
      <c r="K20" s="6">
        <v>663.58061790321597</v>
      </c>
      <c r="L20" s="6">
        <v>689.50875030361999</v>
      </c>
      <c r="M20" s="6">
        <v>714.61399687390997</v>
      </c>
      <c r="N20" s="6">
        <v>738.83395573986695</v>
      </c>
      <c r="O20" s="6">
        <v>762.11129123642104</v>
      </c>
      <c r="P20" s="6">
        <v>784.39372583931095</v>
      </c>
      <c r="Q20" s="6">
        <v>805.63396906252297</v>
      </c>
      <c r="R20" s="6">
        <v>825.78958904506305</v>
      </c>
      <c r="S20" s="6">
        <v>844.82283332781503</v>
      </c>
      <c r="T20" s="6">
        <v>862.70040591734005</v>
      </c>
      <c r="U20" s="6">
        <v>879.39320815809594</v>
      </c>
      <c r="V20" s="6">
        <v>894.87605119965201</v>
      </c>
      <c r="W20" s="6">
        <v>909.12734796329005</v>
      </c>
      <c r="X20" s="6">
        <v>922.12879249592504</v>
      </c>
      <c r="Y20" s="6">
        <v>933.86503446044298</v>
      </c>
      <c r="Z20" s="6">
        <v>944.32335626138399</v>
      </c>
      <c r="AA20" s="6">
        <v>953.493359953972</v>
      </c>
      <c r="AB20" s="6">
        <v>961.36667064171695</v>
      </c>
      <c r="AC20" s="6">
        <v>967.93666254216203</v>
      </c>
      <c r="AD20" s="6">
        <v>973.19821329977503</v>
      </c>
      <c r="AE20" s="6">
        <v>977.14749145790995</v>
      </c>
      <c r="AF20" s="6">
        <v>979.78178127611704</v>
      </c>
      <c r="AG20" s="6">
        <v>981.09934830358702</v>
      </c>
      <c r="AH20" s="6">
        <v>981.09934830358702</v>
      </c>
      <c r="AI20" s="6">
        <v>979.78178127611704</v>
      </c>
      <c r="AJ20" s="6">
        <v>977.14749145790995</v>
      </c>
      <c r="AK20" s="6">
        <v>973.19821329977503</v>
      </c>
      <c r="AL20" s="6">
        <v>967.93666254216203</v>
      </c>
      <c r="AM20" s="6">
        <v>961.36667064171695</v>
      </c>
      <c r="AN20" s="6">
        <v>953.493359953972</v>
      </c>
      <c r="AO20" s="6">
        <v>944.32335626138399</v>
      </c>
      <c r="AP20" s="6">
        <v>933.86503446044298</v>
      </c>
      <c r="AQ20" s="6">
        <v>922.12879249592504</v>
      </c>
      <c r="AR20" s="6">
        <v>909.12734796329005</v>
      </c>
      <c r="AS20" s="6">
        <v>894.87605119965099</v>
      </c>
      <c r="AT20" s="6">
        <v>879.39320815809594</v>
      </c>
      <c r="AU20" s="6">
        <v>862.70040591734005</v>
      </c>
      <c r="AV20" s="6">
        <v>844.82283332781503</v>
      </c>
      <c r="AW20" s="6">
        <v>825.78958904506305</v>
      </c>
      <c r="AX20" s="6">
        <v>805.63396906252297</v>
      </c>
      <c r="AY20" s="6">
        <v>784.39372583931004</v>
      </c>
      <c r="AZ20" s="6">
        <v>762.11129123642104</v>
      </c>
      <c r="BA20" s="6">
        <v>738.83395573986695</v>
      </c>
      <c r="BB20" s="6">
        <v>714.61399687390997</v>
      </c>
      <c r="BC20" s="6">
        <v>689.50875030361999</v>
      </c>
      <c r="BD20" s="6">
        <v>663.58061790321506</v>
      </c>
      <c r="BE20" s="6">
        <v>636.89700803134599</v>
      </c>
      <c r="BF20" s="6">
        <v>609.53020440769899</v>
      </c>
      <c r="BG20" s="6">
        <v>581.55716132215196</v>
      </c>
      <c r="BH20" s="6">
        <v>553.05922441395398</v>
      </c>
      <c r="BI20" s="6">
        <v>524.12177791153294</v>
      </c>
      <c r="BJ20" s="6">
        <v>494.833820989201</v>
      </c>
      <c r="BK20" s="7">
        <v>465.28747773141902</v>
      </c>
    </row>
    <row r="21" spans="3:63" x14ac:dyDescent="0.25">
      <c r="C21" s="28" t="s">
        <v>28</v>
      </c>
      <c r="D21" s="103">
        <v>0.26666666666666666</v>
      </c>
      <c r="E21" s="103">
        <v>0.8</v>
      </c>
      <c r="F21" s="103">
        <v>1.3333333333333335</v>
      </c>
      <c r="G21" s="103">
        <v>1.8666666666666669</v>
      </c>
      <c r="H21" s="103">
        <v>2.4</v>
      </c>
      <c r="I21" s="103">
        <v>2.9333333333333336</v>
      </c>
      <c r="J21" s="103">
        <v>3.4666666666666672</v>
      </c>
      <c r="K21" s="103">
        <v>4</v>
      </c>
      <c r="L21" s="103">
        <v>4.5333333333333332</v>
      </c>
      <c r="M21" s="103">
        <v>5.0666666666666664</v>
      </c>
      <c r="N21" s="103">
        <v>5.6</v>
      </c>
      <c r="O21" s="103">
        <v>6.1333333333333329</v>
      </c>
      <c r="P21" s="103">
        <v>6.666666666666667</v>
      </c>
      <c r="Q21" s="103">
        <v>7.2000000000000011</v>
      </c>
      <c r="R21" s="103">
        <v>7.7333333333333334</v>
      </c>
      <c r="S21" s="103">
        <v>8.2666666666666657</v>
      </c>
      <c r="T21" s="103">
        <v>8.8000000000000007</v>
      </c>
      <c r="U21" s="103">
        <v>9.3333333333333321</v>
      </c>
      <c r="V21" s="103">
        <v>9.8666666666666671</v>
      </c>
      <c r="W21" s="103">
        <v>10.399999999999999</v>
      </c>
      <c r="X21" s="103">
        <v>10.933333333333334</v>
      </c>
      <c r="Y21" s="103">
        <v>11.466666666666665</v>
      </c>
      <c r="Z21" s="103">
        <v>12</v>
      </c>
      <c r="AA21" s="103">
        <v>12.533333333333335</v>
      </c>
      <c r="AB21" s="103">
        <v>13.066666666666665</v>
      </c>
      <c r="AC21" s="103">
        <v>13.600000000000001</v>
      </c>
      <c r="AD21" s="103">
        <v>14.133333333333335</v>
      </c>
      <c r="AE21" s="103">
        <v>14.66666666666667</v>
      </c>
      <c r="AF21" s="103">
        <v>15.2</v>
      </c>
      <c r="AG21" s="103">
        <v>15.733333333333336</v>
      </c>
      <c r="AH21" s="103">
        <v>16.266666666666666</v>
      </c>
      <c r="AI21" s="103">
        <v>16.8</v>
      </c>
      <c r="AJ21" s="103">
        <v>17.333333333333336</v>
      </c>
      <c r="AK21" s="103">
        <v>17.866666666666667</v>
      </c>
      <c r="AL21" s="103">
        <v>18.399999999999999</v>
      </c>
      <c r="AM21" s="103">
        <v>18.933333333333337</v>
      </c>
      <c r="AN21" s="103">
        <v>19.466666666666669</v>
      </c>
      <c r="AO21" s="103">
        <v>20</v>
      </c>
      <c r="AP21" s="103">
        <v>20.533333333333331</v>
      </c>
      <c r="AQ21" s="103">
        <v>21.066666666666666</v>
      </c>
      <c r="AR21" s="103">
        <v>21.6</v>
      </c>
      <c r="AS21" s="103">
        <v>22.133333333333333</v>
      </c>
      <c r="AT21" s="103">
        <v>22.666666666666664</v>
      </c>
      <c r="AU21" s="103">
        <v>23.2</v>
      </c>
      <c r="AV21" s="103">
        <v>23.733333333333334</v>
      </c>
      <c r="AW21" s="103">
        <v>24.266666666666666</v>
      </c>
      <c r="AX21" s="103">
        <v>24.800000000000004</v>
      </c>
      <c r="AY21" s="103">
        <v>25.333333333333336</v>
      </c>
      <c r="AZ21" s="103">
        <v>25.866666666666667</v>
      </c>
      <c r="BA21" s="103">
        <v>26.400000000000002</v>
      </c>
      <c r="BB21" s="103">
        <v>26.933333333333337</v>
      </c>
      <c r="BC21" s="103">
        <v>27.466666666666669</v>
      </c>
      <c r="BD21" s="103">
        <v>28.000000000000004</v>
      </c>
      <c r="BE21" s="103">
        <v>28.533333333333331</v>
      </c>
      <c r="BF21" s="103">
        <v>29.06666666666667</v>
      </c>
      <c r="BG21" s="103">
        <v>29.600000000000005</v>
      </c>
      <c r="BH21" s="103">
        <v>30.133333333333333</v>
      </c>
      <c r="BI21" s="103">
        <v>30.666666666666664</v>
      </c>
      <c r="BJ21" s="103">
        <v>31.2</v>
      </c>
      <c r="BK21" s="104">
        <v>31.733333333333334</v>
      </c>
    </row>
    <row r="23" spans="3:63" x14ac:dyDescent="0.25">
      <c r="C23" s="201" t="s">
        <v>17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3"/>
    </row>
    <row r="24" spans="3:63" x14ac:dyDescent="0.25"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7"/>
    </row>
    <row r="25" spans="3:63" x14ac:dyDescent="0.25">
      <c r="C25" s="16" t="s">
        <v>27</v>
      </c>
      <c r="D25" s="6">
        <v>36.708553435714698</v>
      </c>
      <c r="E25" s="6">
        <v>35.894672591429703</v>
      </c>
      <c r="F25" s="6">
        <v>40.405976109627503</v>
      </c>
      <c r="G25" s="6">
        <v>38.081790041482101</v>
      </c>
      <c r="H25" s="6">
        <v>39.202395073133403</v>
      </c>
      <c r="I25" s="6">
        <v>38.587689231339098</v>
      </c>
      <c r="J25" s="6">
        <v>37.614418987932801</v>
      </c>
      <c r="K25" s="6">
        <v>38.449171686265899</v>
      </c>
      <c r="L25" s="6">
        <v>42.045318684371303</v>
      </c>
      <c r="M25" s="6">
        <v>43.304861916099199</v>
      </c>
      <c r="N25" s="6">
        <v>42.240284702439197</v>
      </c>
      <c r="O25" s="6">
        <v>42.200347287669899</v>
      </c>
      <c r="P25" s="6">
        <v>42.525830577754697</v>
      </c>
      <c r="Q25" s="6">
        <v>45.5806857826311</v>
      </c>
      <c r="R25" s="6">
        <v>44.909650866291102</v>
      </c>
      <c r="S25" s="6">
        <v>46.343846117590097</v>
      </c>
      <c r="T25" s="6">
        <v>47.103970153800098</v>
      </c>
      <c r="U25" s="6">
        <v>47.296895213999697</v>
      </c>
      <c r="V25" s="6">
        <v>51.698058325987098</v>
      </c>
      <c r="W25" s="6">
        <v>53.673101312452701</v>
      </c>
      <c r="X25" s="6">
        <v>53.3292798226842</v>
      </c>
      <c r="Y25" s="6">
        <v>53.391943903145702</v>
      </c>
      <c r="Z25" s="6">
        <v>54.183044787245301</v>
      </c>
      <c r="AA25" s="6">
        <v>56.136733204828403</v>
      </c>
      <c r="AB25" s="6">
        <v>58.054701950707603</v>
      </c>
      <c r="AC25" s="6">
        <v>56.303704681972903</v>
      </c>
      <c r="AD25" s="6">
        <v>53.497062121164198</v>
      </c>
      <c r="AE25" s="6">
        <v>55.976703009226199</v>
      </c>
      <c r="AF25" s="6">
        <v>56.215910873824797</v>
      </c>
      <c r="AG25" s="6">
        <v>54.553286852956198</v>
      </c>
      <c r="AH25" s="6">
        <v>54.553286852956198</v>
      </c>
      <c r="AI25" s="6">
        <v>56.215910873824797</v>
      </c>
      <c r="AJ25" s="6">
        <v>55.976703009226199</v>
      </c>
      <c r="AK25" s="6">
        <v>53.497062121164198</v>
      </c>
      <c r="AL25" s="6">
        <v>56.303704681972903</v>
      </c>
      <c r="AM25" s="6">
        <v>58.054701950707603</v>
      </c>
      <c r="AN25" s="6">
        <v>56.136733204828403</v>
      </c>
      <c r="AO25" s="6">
        <v>54.183044787245301</v>
      </c>
      <c r="AP25" s="6">
        <v>53.391943903145702</v>
      </c>
      <c r="AQ25" s="6">
        <v>53.3292798226842</v>
      </c>
      <c r="AR25" s="6">
        <v>53.673101312452701</v>
      </c>
      <c r="AS25" s="6">
        <v>51.698058325987098</v>
      </c>
      <c r="AT25" s="6">
        <v>47.296895213999697</v>
      </c>
      <c r="AU25" s="6">
        <v>47.103970153800098</v>
      </c>
      <c r="AV25" s="6">
        <v>46.343846117590097</v>
      </c>
      <c r="AW25" s="6">
        <v>44.909650866291102</v>
      </c>
      <c r="AX25" s="6">
        <v>45.5806857826311</v>
      </c>
      <c r="AY25" s="6">
        <v>42.525830577754697</v>
      </c>
      <c r="AZ25" s="6">
        <v>42.200347287669899</v>
      </c>
      <c r="BA25" s="6">
        <v>42.240284702439197</v>
      </c>
      <c r="BB25" s="6">
        <v>43.304861916099199</v>
      </c>
      <c r="BC25" s="6">
        <v>42.045318684371303</v>
      </c>
      <c r="BD25" s="6">
        <v>38.449171686265899</v>
      </c>
      <c r="BE25" s="6">
        <v>37.614418987932801</v>
      </c>
      <c r="BF25" s="6">
        <v>38.587689231339098</v>
      </c>
      <c r="BG25" s="6">
        <v>39.202395073133403</v>
      </c>
      <c r="BH25" s="6">
        <v>38.081790041482101</v>
      </c>
      <c r="BI25" s="6">
        <v>40.405976109627503</v>
      </c>
      <c r="BJ25" s="6">
        <v>35.894672591429703</v>
      </c>
      <c r="BK25" s="7">
        <v>36.708553435714698</v>
      </c>
    </row>
    <row r="26" spans="3:63" x14ac:dyDescent="0.25">
      <c r="C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"/>
    </row>
    <row r="27" spans="3:63" x14ac:dyDescent="0.25">
      <c r="C27" s="16" t="s">
        <v>10</v>
      </c>
      <c r="D27" s="6">
        <v>574.05683762895899</v>
      </c>
      <c r="E27" s="6">
        <v>561.82634163276896</v>
      </c>
      <c r="F27" s="6">
        <v>631.18422000171597</v>
      </c>
      <c r="G27" s="6">
        <v>594.96862606124705</v>
      </c>
      <c r="H27" s="6">
        <v>612.29778134497099</v>
      </c>
      <c r="I27" s="6">
        <v>602.761955015647</v>
      </c>
      <c r="J27" s="6">
        <v>587.81197795330604</v>
      </c>
      <c r="K27" s="6">
        <v>600.62323919987296</v>
      </c>
      <c r="L27" s="6">
        <v>657.38316594657795</v>
      </c>
      <c r="M27" s="6">
        <v>677.89963099576096</v>
      </c>
      <c r="N27" s="6">
        <v>660.53651257213096</v>
      </c>
      <c r="O27" s="6">
        <v>659.88991044601005</v>
      </c>
      <c r="P27" s="6">
        <v>665.16958523282301</v>
      </c>
      <c r="Q27" s="6">
        <v>715.86970865464696</v>
      </c>
      <c r="R27" s="6">
        <v>704.55006377514405</v>
      </c>
      <c r="S27" s="6">
        <v>728.87360106702897</v>
      </c>
      <c r="T27" s="6">
        <v>741.96679281509603</v>
      </c>
      <c r="U27" s="6">
        <v>745.31276099739796</v>
      </c>
      <c r="V27" s="6">
        <v>824.31124412389295</v>
      </c>
      <c r="W27" s="6">
        <v>861.55748104532995</v>
      </c>
      <c r="X27" s="6">
        <v>854.98761005875997</v>
      </c>
      <c r="Y27" s="6">
        <v>856.18226197298804</v>
      </c>
      <c r="Z27" s="6">
        <v>871.37049191239203</v>
      </c>
      <c r="AA27" s="6">
        <v>909.75498061078099</v>
      </c>
      <c r="AB27" s="6">
        <v>948.72816010293604</v>
      </c>
      <c r="AC27" s="6">
        <v>913.095583165937</v>
      </c>
      <c r="AD27" s="6">
        <v>858.18902951628604</v>
      </c>
      <c r="AE27" s="6">
        <v>906.56234459493999</v>
      </c>
      <c r="AF27" s="6">
        <v>911.33787857927996</v>
      </c>
      <c r="AG27" s="6">
        <v>878.54750610723795</v>
      </c>
      <c r="AH27" s="6">
        <v>878.54750610723795</v>
      </c>
      <c r="AI27" s="6">
        <v>911.33787857927996</v>
      </c>
      <c r="AJ27" s="6">
        <v>906.56234459493999</v>
      </c>
      <c r="AK27" s="6">
        <v>858.18902951628604</v>
      </c>
      <c r="AL27" s="6">
        <v>913.095583165937</v>
      </c>
      <c r="AM27" s="6">
        <v>948.72816010293604</v>
      </c>
      <c r="AN27" s="6">
        <v>909.75498061078099</v>
      </c>
      <c r="AO27" s="6">
        <v>871.37049191239203</v>
      </c>
      <c r="AP27" s="6">
        <v>856.18226197298804</v>
      </c>
      <c r="AQ27" s="6">
        <v>854.98761005875997</v>
      </c>
      <c r="AR27" s="6">
        <v>861.55748104532995</v>
      </c>
      <c r="AS27" s="6">
        <v>824.31124412389295</v>
      </c>
      <c r="AT27" s="6">
        <v>745.31276099739796</v>
      </c>
      <c r="AU27" s="6">
        <v>741.96679281509603</v>
      </c>
      <c r="AV27" s="6">
        <v>728.87360106702897</v>
      </c>
      <c r="AW27" s="6">
        <v>704.55006377514405</v>
      </c>
      <c r="AX27" s="6">
        <v>715.86970865464696</v>
      </c>
      <c r="AY27" s="6">
        <v>665.16958523282301</v>
      </c>
      <c r="AZ27" s="6">
        <v>659.88991044601005</v>
      </c>
      <c r="BA27" s="6">
        <v>660.53651257213096</v>
      </c>
      <c r="BB27" s="6">
        <v>677.89963099576096</v>
      </c>
      <c r="BC27" s="6">
        <v>657.38316594657795</v>
      </c>
      <c r="BD27" s="6">
        <v>600.62323919987296</v>
      </c>
      <c r="BE27" s="6">
        <v>587.81197795330604</v>
      </c>
      <c r="BF27" s="6">
        <v>602.761955015647</v>
      </c>
      <c r="BG27" s="6">
        <v>612.29778134497099</v>
      </c>
      <c r="BH27" s="6">
        <v>594.96862606124705</v>
      </c>
      <c r="BI27" s="6">
        <v>631.18422000171597</v>
      </c>
      <c r="BJ27" s="6">
        <v>561.82634163276896</v>
      </c>
      <c r="BK27" s="7">
        <v>574.05683762895899</v>
      </c>
    </row>
    <row r="28" spans="3:63" x14ac:dyDescent="0.25">
      <c r="C28" s="28" t="s">
        <v>28</v>
      </c>
      <c r="D28" s="105">
        <v>-0.25</v>
      </c>
      <c r="E28" s="101">
        <v>0.30084745762711868</v>
      </c>
      <c r="F28" s="101">
        <v>0.85169491525423735</v>
      </c>
      <c r="G28" s="101">
        <v>1.402542372881356</v>
      </c>
      <c r="H28" s="101">
        <v>1.9533898305084747</v>
      </c>
      <c r="I28" s="101">
        <v>2.5042372881355934</v>
      </c>
      <c r="J28" s="101">
        <v>3.0550847457627124</v>
      </c>
      <c r="K28" s="101">
        <v>3.6059322033898313</v>
      </c>
      <c r="L28" s="101">
        <v>4.1567796610169498</v>
      </c>
      <c r="M28" s="101">
        <v>4.7076271186440675</v>
      </c>
      <c r="N28" s="101">
        <v>5.258474576271186</v>
      </c>
      <c r="O28" s="101">
        <v>5.8093220338983045</v>
      </c>
      <c r="P28" s="101">
        <v>6.360169491525423</v>
      </c>
      <c r="Q28" s="101">
        <v>6.9110169491525415</v>
      </c>
      <c r="R28" s="101">
        <v>7.46186440677966</v>
      </c>
      <c r="S28" s="101">
        <v>8.0127118644067785</v>
      </c>
      <c r="T28" s="101">
        <v>8.5635593220338961</v>
      </c>
      <c r="U28" s="101">
        <v>9.1144067796610155</v>
      </c>
      <c r="V28" s="101">
        <v>9.6652542372881332</v>
      </c>
      <c r="W28" s="101">
        <v>10.216101694915251</v>
      </c>
      <c r="X28" s="101">
        <v>10.76694915254237</v>
      </c>
      <c r="Y28" s="101">
        <v>11.317796610169488</v>
      </c>
      <c r="Z28" s="101">
        <v>11.868644067796605</v>
      </c>
      <c r="AA28" s="101">
        <v>12.419491525423725</v>
      </c>
      <c r="AB28" s="101">
        <v>12.970338983050841</v>
      </c>
      <c r="AC28" s="101">
        <v>13.521186440677962</v>
      </c>
      <c r="AD28" s="101">
        <v>14.072033898305083</v>
      </c>
      <c r="AE28" s="101">
        <v>14.622881355932202</v>
      </c>
      <c r="AF28" s="101">
        <v>15.173728813559324</v>
      </c>
      <c r="AG28" s="101">
        <v>15.724576271186441</v>
      </c>
      <c r="AH28" s="101">
        <v>16.275423728813561</v>
      </c>
      <c r="AI28" s="101">
        <v>16.826271186440682</v>
      </c>
      <c r="AJ28" s="101">
        <v>17.377118644067803</v>
      </c>
      <c r="AK28" s="101">
        <v>17.927966101694921</v>
      </c>
      <c r="AL28" s="101">
        <v>18.478813559322042</v>
      </c>
      <c r="AM28" s="101">
        <v>19.029661016949159</v>
      </c>
      <c r="AN28" s="101">
        <v>19.580508474576281</v>
      </c>
      <c r="AO28" s="101">
        <v>20.131355932203398</v>
      </c>
      <c r="AP28" s="101">
        <v>20.682203389830519</v>
      </c>
      <c r="AQ28" s="101">
        <v>21.233050847457637</v>
      </c>
      <c r="AR28" s="101">
        <v>21.783898305084758</v>
      </c>
      <c r="AS28" s="101">
        <v>22.334745762711876</v>
      </c>
      <c r="AT28" s="101">
        <v>22.885593220338997</v>
      </c>
      <c r="AU28" s="101">
        <v>23.436440677966118</v>
      </c>
      <c r="AV28" s="101">
        <v>23.987288135593239</v>
      </c>
      <c r="AW28" s="101">
        <v>24.53813559322036</v>
      </c>
      <c r="AX28" s="101">
        <v>25.088983050847482</v>
      </c>
      <c r="AY28" s="101">
        <v>25.639830508474599</v>
      </c>
      <c r="AZ28" s="101">
        <v>26.190677966101717</v>
      </c>
      <c r="BA28" s="101">
        <v>26.741525423728831</v>
      </c>
      <c r="BB28" s="101">
        <v>27.292372881355949</v>
      </c>
      <c r="BC28" s="101">
        <v>27.843220338983066</v>
      </c>
      <c r="BD28" s="101">
        <v>28.394067796610184</v>
      </c>
      <c r="BE28" s="101">
        <v>28.944915254237298</v>
      </c>
      <c r="BF28" s="101">
        <v>29.495762711864415</v>
      </c>
      <c r="BG28" s="101">
        <v>30.046610169491533</v>
      </c>
      <c r="BH28" s="101">
        <v>30.597457627118651</v>
      </c>
      <c r="BI28" s="101">
        <v>31.148305084745765</v>
      </c>
      <c r="BJ28" s="101">
        <v>31.699152542372882</v>
      </c>
      <c r="BK28" s="102">
        <v>32.25</v>
      </c>
    </row>
    <row r="29" spans="3:63" x14ac:dyDescent="0.25">
      <c r="C29" s="39" t="s">
        <v>13</v>
      </c>
      <c r="D29" s="13">
        <v>0.31503151968141802</v>
      </c>
      <c r="E29" s="13">
        <v>1.290365122680488</v>
      </c>
      <c r="F29" s="13">
        <v>0.25288250412939883</v>
      </c>
      <c r="G29" s="13">
        <v>0.14062981009939518</v>
      </c>
      <c r="H29" s="13">
        <v>9.3119423975253926E-2</v>
      </c>
      <c r="I29" s="13">
        <v>8.5010607859295789E-2</v>
      </c>
      <c r="J29" s="13">
        <v>0.10737542943118719</v>
      </c>
      <c r="K29" s="13">
        <v>0.10572797761737381</v>
      </c>
      <c r="L29" s="13">
        <v>0.13874365394703395</v>
      </c>
      <c r="M29" s="13">
        <v>0.13539204001389182</v>
      </c>
      <c r="N29" s="13">
        <v>0.16000422717056398</v>
      </c>
      <c r="O29" s="13">
        <v>0.15018032510890122</v>
      </c>
      <c r="P29" s="13">
        <v>0.1412582624610777</v>
      </c>
      <c r="Q29" s="13">
        <v>0.13669306314462779</v>
      </c>
      <c r="R29" s="13">
        <v>0.16306669248763575</v>
      </c>
      <c r="S29" s="13">
        <v>0.16351910107149339</v>
      </c>
      <c r="T29" s="13">
        <v>0.14726754628740635</v>
      </c>
      <c r="U29" s="13">
        <v>0.15920544755705457</v>
      </c>
      <c r="V29" s="13">
        <v>0.18346942083903151</v>
      </c>
      <c r="W29" s="13">
        <v>0.17277158055097611</v>
      </c>
      <c r="X29" s="13">
        <v>0.17599326762796899</v>
      </c>
      <c r="Y29" s="13">
        <v>0.17162167016863686</v>
      </c>
      <c r="Z29" s="13">
        <v>0.18879861083500113</v>
      </c>
      <c r="AA29" s="13">
        <v>0.20235676187635784</v>
      </c>
      <c r="AB29" s="13">
        <v>0.1876523584574136</v>
      </c>
      <c r="AC29" s="13">
        <v>0.20480939663772083</v>
      </c>
      <c r="AD29" s="13">
        <v>0.18717825194513293</v>
      </c>
      <c r="AE29" s="13">
        <v>0.17210743377946819</v>
      </c>
      <c r="AF29" s="13">
        <v>0.18942160092498789</v>
      </c>
      <c r="AG29" s="13">
        <v>0.16812505050322565</v>
      </c>
      <c r="AH29" s="13">
        <v>0.19420214650510573</v>
      </c>
      <c r="AI29" s="13">
        <v>0.2131729970141778</v>
      </c>
      <c r="AJ29" s="13">
        <v>0.18500940577944719</v>
      </c>
      <c r="AK29" s="13">
        <v>0.19105427493033017</v>
      </c>
      <c r="AL29" s="13">
        <v>0.17810262912875191</v>
      </c>
      <c r="AM29" s="13">
        <v>0.17264545421678917</v>
      </c>
      <c r="AN29" s="13">
        <v>0.18281629131910404</v>
      </c>
      <c r="AO29" s="13">
        <v>0.20190159234892319</v>
      </c>
      <c r="AP29" s="13">
        <v>0.16639691760923414</v>
      </c>
      <c r="AQ29" s="13">
        <v>0.16839569785372954</v>
      </c>
      <c r="AR29" s="13">
        <v>0.14338435845069605</v>
      </c>
      <c r="AS29" s="13">
        <v>0.15649999334471257</v>
      </c>
      <c r="AT29" s="13">
        <v>0.15409162717570005</v>
      </c>
      <c r="AU29" s="13">
        <v>0.15802983846152194</v>
      </c>
      <c r="AV29" s="13">
        <v>0.16667826533596034</v>
      </c>
      <c r="AW29" s="13">
        <v>0.17311608093306599</v>
      </c>
      <c r="AX29" s="13">
        <v>0.16428051527181686</v>
      </c>
      <c r="AY29" s="13">
        <v>0.15913852767747716</v>
      </c>
      <c r="AZ29" s="13">
        <v>0.18122986105355668</v>
      </c>
      <c r="BA29" s="13">
        <v>0.14671190363252434</v>
      </c>
      <c r="BB29" s="13">
        <v>0.12810957884343496</v>
      </c>
      <c r="BC29" s="13">
        <v>0.10348278871767101</v>
      </c>
      <c r="BD29" s="13">
        <v>0.10071557170761078</v>
      </c>
      <c r="BE29" s="13">
        <v>9.1177524956086164E-2</v>
      </c>
      <c r="BF29" s="13">
        <v>7.2104324827687444E-2</v>
      </c>
      <c r="BG29" s="13">
        <v>8.955075354939053E-2</v>
      </c>
      <c r="BH29" s="13">
        <v>0.14000324021994157</v>
      </c>
      <c r="BI29" s="13">
        <v>0.20297335570185626</v>
      </c>
      <c r="BJ29" s="13">
        <v>1.4430422246469554</v>
      </c>
      <c r="BK29" s="5">
        <v>0.44435508937418772</v>
      </c>
    </row>
    <row r="30" spans="3:63" x14ac:dyDescent="0.25">
      <c r="D30" s="80">
        <v>-15.733333333333333</v>
      </c>
      <c r="E30" s="80">
        <v>-15.2</v>
      </c>
      <c r="F30" s="80">
        <v>-14.666666666666666</v>
      </c>
      <c r="G30" s="80">
        <v>-14.133333333333333</v>
      </c>
      <c r="H30" s="80">
        <v>-13.6</v>
      </c>
      <c r="I30" s="80">
        <v>-13.066666666666666</v>
      </c>
      <c r="J30" s="80">
        <v>-12.533333333333333</v>
      </c>
      <c r="K30" s="80">
        <v>-12</v>
      </c>
      <c r="L30" s="80">
        <v>-11.466666666666667</v>
      </c>
      <c r="M30" s="80">
        <v>-10.933333333333334</v>
      </c>
      <c r="N30" s="80">
        <v>-10.4</v>
      </c>
      <c r="O30" s="80">
        <v>-9.8666666666666671</v>
      </c>
      <c r="P30" s="80">
        <v>-9.3333333333333339</v>
      </c>
      <c r="Q30" s="80">
        <v>-8.8000000000000007</v>
      </c>
      <c r="R30" s="80">
        <v>-8.2666666666666675</v>
      </c>
      <c r="S30" s="80">
        <v>-7.7333333333333343</v>
      </c>
      <c r="T30" s="80">
        <v>-7.2000000000000011</v>
      </c>
      <c r="U30" s="80">
        <v>-6.6666666666666679</v>
      </c>
      <c r="V30" s="80">
        <v>-6.1333333333333346</v>
      </c>
      <c r="W30" s="80">
        <v>-5.6000000000000014</v>
      </c>
      <c r="X30" s="80">
        <v>-5.0666666666666682</v>
      </c>
      <c r="Y30" s="80">
        <v>-4.533333333333335</v>
      </c>
      <c r="Z30" s="80">
        <v>-4.0000000000000018</v>
      </c>
      <c r="AA30" s="80">
        <v>-3.4666666666666686</v>
      </c>
      <c r="AB30" s="80">
        <v>-2.9333333333333353</v>
      </c>
      <c r="AC30" s="80">
        <v>-2.4000000000000021</v>
      </c>
      <c r="AD30" s="80">
        <v>-1.8666666666666689</v>
      </c>
      <c r="AE30" s="80">
        <v>-1.3333333333333357</v>
      </c>
      <c r="AF30" s="80">
        <v>-0.80000000000000238</v>
      </c>
      <c r="AG30" s="80">
        <v>-0.26666666666666905</v>
      </c>
      <c r="AH30" s="80">
        <v>0.26666666666666428</v>
      </c>
      <c r="AI30" s="80">
        <v>0.7999999999999976</v>
      </c>
      <c r="AJ30" s="80">
        <v>1.3333333333333308</v>
      </c>
      <c r="AK30" s="80">
        <v>1.866666666666664</v>
      </c>
      <c r="AL30" s="80">
        <v>2.3999999999999972</v>
      </c>
      <c r="AM30" s="80">
        <v>2.9333333333333305</v>
      </c>
      <c r="AN30" s="80">
        <v>3.4666666666666637</v>
      </c>
      <c r="AO30" s="80">
        <v>3.9999999999999969</v>
      </c>
      <c r="AP30" s="80">
        <v>4.5333333333333306</v>
      </c>
      <c r="AQ30" s="80">
        <v>5.0666666666666638</v>
      </c>
      <c r="AR30" s="80">
        <v>5.599999999999997</v>
      </c>
      <c r="AS30" s="80">
        <v>6.1333333333333302</v>
      </c>
      <c r="AT30" s="80">
        <v>6.6666666666666634</v>
      </c>
      <c r="AU30" s="80">
        <v>7.1999999999999966</v>
      </c>
      <c r="AV30" s="80">
        <v>7.7333333333333298</v>
      </c>
      <c r="AW30" s="80">
        <v>8.2666666666666639</v>
      </c>
      <c r="AX30" s="80">
        <v>8.7999999999999972</v>
      </c>
      <c r="AY30" s="80">
        <v>9.3333333333333304</v>
      </c>
      <c r="AZ30" s="80">
        <v>9.8666666666666636</v>
      </c>
      <c r="BA30" s="80">
        <v>10.399999999999997</v>
      </c>
      <c r="BB30" s="80">
        <v>10.93333333333333</v>
      </c>
      <c r="BC30" s="80">
        <v>11.466666666666663</v>
      </c>
      <c r="BD30" s="80">
        <v>11.999999999999996</v>
      </c>
      <c r="BE30" s="80">
        <v>12.53333333333333</v>
      </c>
      <c r="BF30" s="80">
        <v>13.066666666666663</v>
      </c>
      <c r="BG30" s="80">
        <v>13.599999999999996</v>
      </c>
      <c r="BH30" s="80">
        <v>14.133333333333329</v>
      </c>
      <c r="BI30" s="80">
        <v>14.666666666666663</v>
      </c>
      <c r="BJ30" s="80">
        <v>15.199999999999996</v>
      </c>
      <c r="BK30" s="80">
        <v>15.733333333333329</v>
      </c>
    </row>
    <row r="31" spans="3:63" x14ac:dyDescent="0.25">
      <c r="C31" s="201" t="s">
        <v>29</v>
      </c>
      <c r="D31" s="202"/>
      <c r="E31" s="202"/>
      <c r="F31" s="202"/>
      <c r="G31" s="202"/>
      <c r="H31" s="203"/>
    </row>
    <row r="32" spans="3:63" x14ac:dyDescent="0.25">
      <c r="C32" s="15"/>
      <c r="D32" s="97"/>
      <c r="E32" s="97"/>
      <c r="F32" s="97"/>
      <c r="G32" s="97"/>
      <c r="H32" s="98"/>
    </row>
    <row r="33" spans="3:8" x14ac:dyDescent="0.25">
      <c r="C33" s="16" t="s">
        <v>27</v>
      </c>
      <c r="D33" s="99">
        <v>40.375378811001397</v>
      </c>
      <c r="E33" s="99">
        <v>49.713190041625197</v>
      </c>
      <c r="F33" s="99">
        <v>55.700594172293798</v>
      </c>
      <c r="G33" s="99">
        <v>49.713190041625197</v>
      </c>
      <c r="H33" s="100">
        <v>40.375378811001397</v>
      </c>
    </row>
    <row r="34" spans="3:8" x14ac:dyDescent="0.25">
      <c r="C34" s="16"/>
      <c r="D34" s="99"/>
      <c r="E34" s="99"/>
      <c r="F34" s="99"/>
      <c r="G34" s="99"/>
      <c r="H34" s="100"/>
    </row>
    <row r="35" spans="3:8" x14ac:dyDescent="0.25">
      <c r="C35" s="16" t="s">
        <v>10</v>
      </c>
      <c r="D35" s="6">
        <v>631.20031785199706</v>
      </c>
      <c r="E35" s="6">
        <v>790.52306031279295</v>
      </c>
      <c r="F35" s="6">
        <v>901.42453984660096</v>
      </c>
      <c r="G35" s="6">
        <v>790.52306031279295</v>
      </c>
      <c r="H35" s="7">
        <v>631.20031785199706</v>
      </c>
    </row>
    <row r="36" spans="3:8" x14ac:dyDescent="0.25">
      <c r="C36" s="28" t="s">
        <v>30</v>
      </c>
      <c r="D36" s="101">
        <v>3.2</v>
      </c>
      <c r="E36" s="101">
        <v>9.6</v>
      </c>
      <c r="F36" s="101">
        <v>16</v>
      </c>
      <c r="G36" s="101">
        <v>22.400000000000002</v>
      </c>
      <c r="H36" s="102">
        <v>28.800000000000004</v>
      </c>
    </row>
    <row r="37" spans="3:8" x14ac:dyDescent="0.25">
      <c r="D37" s="80">
        <v>-12.8</v>
      </c>
      <c r="E37" s="80">
        <v>-6.4</v>
      </c>
      <c r="F37" s="80">
        <v>0</v>
      </c>
      <c r="G37" s="80">
        <v>6.4</v>
      </c>
      <c r="H37" s="80">
        <v>12.8</v>
      </c>
    </row>
    <row r="57" spans="3:14" x14ac:dyDescent="0.25">
      <c r="C57" s="80">
        <v>5</v>
      </c>
      <c r="D57" s="80">
        <v>32</v>
      </c>
      <c r="E57" s="80">
        <f>D57/C57</f>
        <v>6.4</v>
      </c>
      <c r="F57" s="80">
        <f>E57/2</f>
        <v>3.2</v>
      </c>
      <c r="G57" s="80">
        <f>G58-E57</f>
        <v>-12.8</v>
      </c>
      <c r="I57" s="80">
        <v>-12.8</v>
      </c>
      <c r="J57" s="80">
        <v>-12.8</v>
      </c>
      <c r="K57" s="80">
        <v>-6.4</v>
      </c>
      <c r="L57" s="80">
        <v>0</v>
      </c>
      <c r="M57" s="80">
        <v>6.4</v>
      </c>
      <c r="N57" s="80">
        <v>12.8</v>
      </c>
    </row>
    <row r="58" spans="3:14" x14ac:dyDescent="0.25">
      <c r="F58" s="80">
        <f>F57+$E$57</f>
        <v>9.6000000000000014</v>
      </c>
      <c r="G58" s="80">
        <f>-E57</f>
        <v>-6.4</v>
      </c>
      <c r="I58" s="80">
        <v>-6.4</v>
      </c>
    </row>
    <row r="59" spans="3:14" x14ac:dyDescent="0.25">
      <c r="F59" s="80">
        <f>F58+$E$57</f>
        <v>16</v>
      </c>
      <c r="G59" s="80">
        <v>0</v>
      </c>
      <c r="I59" s="80">
        <v>0</v>
      </c>
    </row>
    <row r="60" spans="3:14" x14ac:dyDescent="0.25">
      <c r="G60" s="80">
        <f>E57</f>
        <v>6.4</v>
      </c>
      <c r="I60" s="80">
        <v>6.4</v>
      </c>
    </row>
    <row r="61" spans="3:14" x14ac:dyDescent="0.25">
      <c r="G61" s="80">
        <f>G60+G60</f>
        <v>12.8</v>
      </c>
      <c r="I61" s="80">
        <v>12.8</v>
      </c>
      <c r="L61" s="80">
        <f>36/6</f>
        <v>6</v>
      </c>
    </row>
    <row r="65" spans="3:62" x14ac:dyDescent="0.25">
      <c r="C65" s="80">
        <v>60</v>
      </c>
      <c r="D65" s="80">
        <v>32</v>
      </c>
      <c r="E65" s="80">
        <f>D65/C65</f>
        <v>0.53333333333333333</v>
      </c>
    </row>
    <row r="68" spans="3:62" x14ac:dyDescent="0.25">
      <c r="C68" s="80">
        <v>0</v>
      </c>
      <c r="D68" s="80">
        <f>C68+$E$65</f>
        <v>0.53333333333333333</v>
      </c>
      <c r="E68" s="80">
        <f t="shared" ref="E68:AG68" si="0">D68+$E$65</f>
        <v>1.0666666666666667</v>
      </c>
      <c r="F68" s="80">
        <f t="shared" si="0"/>
        <v>1.6</v>
      </c>
      <c r="G68" s="80">
        <f t="shared" si="0"/>
        <v>2.1333333333333333</v>
      </c>
      <c r="H68" s="80">
        <f t="shared" si="0"/>
        <v>2.6666666666666665</v>
      </c>
      <c r="I68" s="80">
        <f t="shared" si="0"/>
        <v>3.1999999999999997</v>
      </c>
      <c r="J68" s="80">
        <f t="shared" si="0"/>
        <v>3.7333333333333329</v>
      </c>
      <c r="K68" s="80">
        <f t="shared" si="0"/>
        <v>4.2666666666666666</v>
      </c>
      <c r="L68" s="80">
        <f t="shared" si="0"/>
        <v>4.8</v>
      </c>
      <c r="M68" s="80">
        <f t="shared" si="0"/>
        <v>5.333333333333333</v>
      </c>
      <c r="N68" s="80">
        <f t="shared" si="0"/>
        <v>5.8666666666666663</v>
      </c>
      <c r="O68" s="80">
        <f t="shared" si="0"/>
        <v>6.3999999999999995</v>
      </c>
      <c r="P68" s="80">
        <f t="shared" si="0"/>
        <v>6.9333333333333327</v>
      </c>
      <c r="Q68" s="80">
        <f t="shared" si="0"/>
        <v>7.4666666666666659</v>
      </c>
      <c r="R68" s="80">
        <f t="shared" si="0"/>
        <v>7.9999999999999991</v>
      </c>
      <c r="S68" s="80">
        <f t="shared" si="0"/>
        <v>8.5333333333333332</v>
      </c>
      <c r="T68" s="80">
        <f t="shared" si="0"/>
        <v>9.0666666666666664</v>
      </c>
      <c r="U68" s="80">
        <f t="shared" si="0"/>
        <v>9.6</v>
      </c>
      <c r="V68" s="80">
        <f t="shared" si="0"/>
        <v>10.133333333333333</v>
      </c>
      <c r="W68" s="80">
        <f t="shared" si="0"/>
        <v>10.666666666666666</v>
      </c>
      <c r="X68" s="80">
        <f t="shared" si="0"/>
        <v>11.2</v>
      </c>
      <c r="Y68" s="80">
        <f t="shared" si="0"/>
        <v>11.733333333333333</v>
      </c>
      <c r="Z68" s="80">
        <f t="shared" si="0"/>
        <v>12.266666666666666</v>
      </c>
      <c r="AA68" s="80">
        <f>Z68+$E$65</f>
        <v>12.799999999999999</v>
      </c>
      <c r="AB68" s="80">
        <f t="shared" si="0"/>
        <v>13.333333333333332</v>
      </c>
      <c r="AC68" s="80">
        <f t="shared" si="0"/>
        <v>13.866666666666665</v>
      </c>
      <c r="AD68" s="80">
        <f t="shared" si="0"/>
        <v>14.399999999999999</v>
      </c>
      <c r="AE68" s="80">
        <f t="shared" si="0"/>
        <v>14.933333333333332</v>
      </c>
      <c r="AF68" s="80">
        <f t="shared" si="0"/>
        <v>15.466666666666665</v>
      </c>
      <c r="AG68" s="80">
        <f t="shared" si="0"/>
        <v>15.999999999999998</v>
      </c>
    </row>
    <row r="70" spans="3:62" x14ac:dyDescent="0.25">
      <c r="C70" s="80">
        <f>-16+E65/2</f>
        <v>-15.733333333333333</v>
      </c>
      <c r="D70" s="80">
        <f>C70+$E$65</f>
        <v>-15.2</v>
      </c>
      <c r="E70" s="80">
        <f t="shared" ref="E70:BJ70" si="1">D70+$E$65</f>
        <v>-14.666666666666666</v>
      </c>
      <c r="F70" s="80">
        <f t="shared" si="1"/>
        <v>-14.133333333333333</v>
      </c>
      <c r="G70" s="80">
        <f t="shared" si="1"/>
        <v>-13.6</v>
      </c>
      <c r="H70" s="80">
        <f t="shared" si="1"/>
        <v>-13.066666666666666</v>
      </c>
      <c r="I70" s="80">
        <f t="shared" si="1"/>
        <v>-12.533333333333333</v>
      </c>
      <c r="J70" s="80">
        <f t="shared" si="1"/>
        <v>-12</v>
      </c>
      <c r="K70" s="80">
        <f t="shared" si="1"/>
        <v>-11.466666666666667</v>
      </c>
      <c r="L70" s="80">
        <f t="shared" si="1"/>
        <v>-10.933333333333334</v>
      </c>
      <c r="M70" s="80">
        <f t="shared" si="1"/>
        <v>-10.4</v>
      </c>
      <c r="N70" s="80">
        <f t="shared" si="1"/>
        <v>-9.8666666666666671</v>
      </c>
      <c r="O70" s="80">
        <f t="shared" si="1"/>
        <v>-9.3333333333333339</v>
      </c>
      <c r="P70" s="80">
        <f t="shared" si="1"/>
        <v>-8.8000000000000007</v>
      </c>
      <c r="Q70" s="80">
        <f t="shared" si="1"/>
        <v>-8.2666666666666675</v>
      </c>
      <c r="R70" s="80">
        <f t="shared" si="1"/>
        <v>-7.7333333333333343</v>
      </c>
      <c r="S70" s="80">
        <f t="shared" si="1"/>
        <v>-7.2000000000000011</v>
      </c>
      <c r="T70" s="80">
        <f t="shared" si="1"/>
        <v>-6.6666666666666679</v>
      </c>
      <c r="U70" s="80">
        <f t="shared" si="1"/>
        <v>-6.1333333333333346</v>
      </c>
      <c r="V70" s="80">
        <f t="shared" si="1"/>
        <v>-5.6000000000000014</v>
      </c>
      <c r="W70" s="80">
        <f t="shared" si="1"/>
        <v>-5.0666666666666682</v>
      </c>
      <c r="X70" s="80">
        <f t="shared" si="1"/>
        <v>-4.533333333333335</v>
      </c>
      <c r="Y70" s="80">
        <f t="shared" si="1"/>
        <v>-4.0000000000000018</v>
      </c>
      <c r="Z70" s="80">
        <f t="shared" si="1"/>
        <v>-3.4666666666666686</v>
      </c>
      <c r="AA70" s="80">
        <f t="shared" si="1"/>
        <v>-2.9333333333333353</v>
      </c>
      <c r="AB70" s="80">
        <f t="shared" si="1"/>
        <v>-2.4000000000000021</v>
      </c>
      <c r="AC70" s="80">
        <f t="shared" si="1"/>
        <v>-1.8666666666666689</v>
      </c>
      <c r="AD70" s="80">
        <f t="shared" si="1"/>
        <v>-1.3333333333333357</v>
      </c>
      <c r="AE70" s="80">
        <f t="shared" si="1"/>
        <v>-0.80000000000000238</v>
      </c>
      <c r="AF70" s="80">
        <f t="shared" si="1"/>
        <v>-0.26666666666666905</v>
      </c>
      <c r="AG70" s="80">
        <f t="shared" si="1"/>
        <v>0.26666666666666428</v>
      </c>
      <c r="AH70" s="80">
        <f t="shared" si="1"/>
        <v>0.7999999999999976</v>
      </c>
      <c r="AI70" s="80">
        <f t="shared" si="1"/>
        <v>1.3333333333333308</v>
      </c>
      <c r="AJ70" s="80">
        <f t="shared" si="1"/>
        <v>1.866666666666664</v>
      </c>
      <c r="AK70" s="80">
        <f t="shared" si="1"/>
        <v>2.3999999999999972</v>
      </c>
      <c r="AL70" s="80">
        <f t="shared" si="1"/>
        <v>2.9333333333333305</v>
      </c>
      <c r="AM70" s="80">
        <f t="shared" si="1"/>
        <v>3.4666666666666637</v>
      </c>
      <c r="AN70" s="80">
        <f t="shared" si="1"/>
        <v>3.9999999999999969</v>
      </c>
      <c r="AO70" s="80">
        <f t="shared" si="1"/>
        <v>4.5333333333333306</v>
      </c>
      <c r="AP70" s="80">
        <f t="shared" si="1"/>
        <v>5.0666666666666638</v>
      </c>
      <c r="AQ70" s="80">
        <f t="shared" si="1"/>
        <v>5.599999999999997</v>
      </c>
      <c r="AR70" s="80">
        <f t="shared" si="1"/>
        <v>6.1333333333333302</v>
      </c>
      <c r="AS70" s="80">
        <f t="shared" si="1"/>
        <v>6.6666666666666634</v>
      </c>
      <c r="AT70" s="80">
        <f t="shared" si="1"/>
        <v>7.1999999999999966</v>
      </c>
      <c r="AU70" s="80">
        <f t="shared" si="1"/>
        <v>7.7333333333333298</v>
      </c>
      <c r="AV70" s="80">
        <f t="shared" si="1"/>
        <v>8.2666666666666639</v>
      </c>
      <c r="AW70" s="80">
        <f t="shared" si="1"/>
        <v>8.7999999999999972</v>
      </c>
      <c r="AX70" s="80">
        <f t="shared" si="1"/>
        <v>9.3333333333333304</v>
      </c>
      <c r="AY70" s="80">
        <f t="shared" si="1"/>
        <v>9.8666666666666636</v>
      </c>
      <c r="AZ70" s="80">
        <f t="shared" si="1"/>
        <v>10.399999999999997</v>
      </c>
      <c r="BA70" s="80">
        <f t="shared" si="1"/>
        <v>10.93333333333333</v>
      </c>
      <c r="BB70" s="80">
        <f t="shared" si="1"/>
        <v>11.466666666666663</v>
      </c>
      <c r="BC70" s="80">
        <f t="shared" si="1"/>
        <v>11.999999999999996</v>
      </c>
      <c r="BD70" s="80">
        <f t="shared" si="1"/>
        <v>12.53333333333333</v>
      </c>
      <c r="BE70" s="80">
        <f t="shared" si="1"/>
        <v>13.066666666666663</v>
      </c>
      <c r="BF70" s="80">
        <f t="shared" si="1"/>
        <v>13.599999999999996</v>
      </c>
      <c r="BG70" s="80">
        <f t="shared" si="1"/>
        <v>14.133333333333329</v>
      </c>
      <c r="BH70" s="80">
        <f t="shared" si="1"/>
        <v>14.666666666666663</v>
      </c>
      <c r="BI70" s="80">
        <f t="shared" si="1"/>
        <v>15.199999999999996</v>
      </c>
      <c r="BJ70" s="80">
        <f t="shared" si="1"/>
        <v>15.733333333333329</v>
      </c>
    </row>
    <row r="76" spans="3:62" x14ac:dyDescent="0.25">
      <c r="D76" s="80">
        <v>0</v>
      </c>
      <c r="E76" s="80">
        <v>0.53333333333333299</v>
      </c>
      <c r="F76" s="80">
        <v>1.0666666666666667</v>
      </c>
      <c r="G76" s="80">
        <v>1.6</v>
      </c>
      <c r="H76" s="80">
        <v>2.1333333333333333</v>
      </c>
      <c r="I76" s="80">
        <v>2.6666666666666665</v>
      </c>
      <c r="J76" s="80">
        <v>3.1999999999999997</v>
      </c>
      <c r="K76" s="80">
        <v>3.7333333333333329</v>
      </c>
      <c r="L76" s="80">
        <v>4.2666666666666666</v>
      </c>
      <c r="M76" s="80">
        <v>4.8</v>
      </c>
      <c r="N76" s="80">
        <v>5.333333333333333</v>
      </c>
      <c r="O76" s="80">
        <v>5.8666666666666663</v>
      </c>
      <c r="P76" s="80">
        <v>6.3999999999999995</v>
      </c>
      <c r="Q76" s="80">
        <v>6.9333333333333327</v>
      </c>
      <c r="R76" s="80">
        <v>7.4666666666666659</v>
      </c>
      <c r="S76" s="80">
        <v>7.9999999999999991</v>
      </c>
      <c r="T76" s="80">
        <v>8.5333333333333332</v>
      </c>
      <c r="U76" s="80">
        <v>9.0666666666666664</v>
      </c>
      <c r="V76" s="80">
        <v>9.6</v>
      </c>
      <c r="W76" s="80">
        <v>10.133333333333333</v>
      </c>
      <c r="X76" s="80">
        <v>10.666666666666666</v>
      </c>
      <c r="Y76" s="80">
        <v>11.2</v>
      </c>
      <c r="Z76" s="80">
        <v>11.733333333333333</v>
      </c>
      <c r="AA76" s="80">
        <v>12.266666666666666</v>
      </c>
      <c r="AB76" s="80">
        <v>12.799999999999999</v>
      </c>
      <c r="AC76" s="80">
        <v>13.333333333333332</v>
      </c>
      <c r="AD76" s="80">
        <v>13.866666666666665</v>
      </c>
      <c r="AE76" s="80">
        <v>14.399999999999999</v>
      </c>
      <c r="AF76" s="80">
        <v>14.933333333333332</v>
      </c>
      <c r="AG76" s="80">
        <v>15.466666666666665</v>
      </c>
      <c r="AH76" s="80">
        <v>15.999999999999998</v>
      </c>
    </row>
    <row r="78" spans="3:62" x14ac:dyDescent="0.25">
      <c r="D78" s="80">
        <v>15.999999999999998</v>
      </c>
      <c r="E78" s="80">
        <f>D78*-1</f>
        <v>-15.999999999999998</v>
      </c>
      <c r="F78" s="80">
        <v>-15.999999999999998</v>
      </c>
    </row>
    <row r="79" spans="3:62" x14ac:dyDescent="0.25">
      <c r="D79" s="80">
        <v>15.466666666666665</v>
      </c>
      <c r="E79" s="80">
        <f t="shared" ref="E79:E108" si="2">D79*-1</f>
        <v>-15.466666666666665</v>
      </c>
      <c r="F79" s="80">
        <v>-15.466666666666665</v>
      </c>
    </row>
    <row r="80" spans="3:62" x14ac:dyDescent="0.25">
      <c r="D80" s="80">
        <v>14.933333333333332</v>
      </c>
      <c r="E80" s="80">
        <f t="shared" si="2"/>
        <v>-14.933333333333332</v>
      </c>
      <c r="F80" s="80">
        <v>-14.933333333333332</v>
      </c>
    </row>
    <row r="81" spans="4:6" x14ac:dyDescent="0.25">
      <c r="D81" s="80">
        <v>14.399999999999999</v>
      </c>
      <c r="E81" s="80">
        <f t="shared" si="2"/>
        <v>-14.399999999999999</v>
      </c>
      <c r="F81" s="80">
        <v>-14.399999999999999</v>
      </c>
    </row>
    <row r="82" spans="4:6" x14ac:dyDescent="0.25">
      <c r="D82" s="80">
        <v>13.866666666666665</v>
      </c>
      <c r="E82" s="80">
        <f t="shared" si="2"/>
        <v>-13.866666666666665</v>
      </c>
      <c r="F82" s="80">
        <v>-13.866666666666665</v>
      </c>
    </row>
    <row r="83" spans="4:6" x14ac:dyDescent="0.25">
      <c r="D83" s="80">
        <v>13.333333333333332</v>
      </c>
      <c r="E83" s="80">
        <f t="shared" si="2"/>
        <v>-13.333333333333332</v>
      </c>
      <c r="F83" s="80">
        <v>-13.333333333333332</v>
      </c>
    </row>
    <row r="84" spans="4:6" x14ac:dyDescent="0.25">
      <c r="D84" s="80">
        <v>12.799999999999999</v>
      </c>
      <c r="E84" s="80">
        <f t="shared" si="2"/>
        <v>-12.799999999999999</v>
      </c>
      <c r="F84" s="80">
        <v>-12.799999999999999</v>
      </c>
    </row>
    <row r="85" spans="4:6" x14ac:dyDescent="0.25">
      <c r="D85" s="80">
        <v>12.266666666666666</v>
      </c>
      <c r="E85" s="80">
        <f t="shared" si="2"/>
        <v>-12.266666666666666</v>
      </c>
      <c r="F85" s="80">
        <v>-12.266666666666666</v>
      </c>
    </row>
    <row r="86" spans="4:6" x14ac:dyDescent="0.25">
      <c r="D86" s="80">
        <v>11.733333333333333</v>
      </c>
      <c r="E86" s="80">
        <f t="shared" si="2"/>
        <v>-11.733333333333333</v>
      </c>
      <c r="F86" s="80">
        <v>-11.733333333333333</v>
      </c>
    </row>
    <row r="87" spans="4:6" x14ac:dyDescent="0.25">
      <c r="D87" s="80">
        <v>11.2</v>
      </c>
      <c r="E87" s="80">
        <f t="shared" si="2"/>
        <v>-11.2</v>
      </c>
      <c r="F87" s="80">
        <v>-11.2</v>
      </c>
    </row>
    <row r="88" spans="4:6" x14ac:dyDescent="0.25">
      <c r="D88" s="80">
        <v>10.666666666666666</v>
      </c>
      <c r="E88" s="80">
        <f t="shared" si="2"/>
        <v>-10.666666666666666</v>
      </c>
      <c r="F88" s="80">
        <v>-10.666666666666666</v>
      </c>
    </row>
    <row r="89" spans="4:6" x14ac:dyDescent="0.25">
      <c r="D89" s="80">
        <v>10.133333333333333</v>
      </c>
      <c r="E89" s="80">
        <f t="shared" si="2"/>
        <v>-10.133333333333333</v>
      </c>
      <c r="F89" s="80">
        <v>-10.133333333333333</v>
      </c>
    </row>
    <row r="90" spans="4:6" x14ac:dyDescent="0.25">
      <c r="D90" s="80">
        <v>9.6</v>
      </c>
      <c r="E90" s="80">
        <f t="shared" si="2"/>
        <v>-9.6</v>
      </c>
      <c r="F90" s="80">
        <v>-9.6</v>
      </c>
    </row>
    <row r="91" spans="4:6" x14ac:dyDescent="0.25">
      <c r="D91" s="80">
        <v>9.0666666666666664</v>
      </c>
      <c r="E91" s="80">
        <f t="shared" si="2"/>
        <v>-9.0666666666666664</v>
      </c>
      <c r="F91" s="80">
        <v>-9.0666666666666664</v>
      </c>
    </row>
    <row r="92" spans="4:6" x14ac:dyDescent="0.25">
      <c r="D92" s="80">
        <v>8.5333333333333332</v>
      </c>
      <c r="E92" s="80">
        <f t="shared" si="2"/>
        <v>-8.5333333333333332</v>
      </c>
      <c r="F92" s="80">
        <v>-8.5333333333333332</v>
      </c>
    </row>
    <row r="93" spans="4:6" x14ac:dyDescent="0.25">
      <c r="D93" s="80">
        <v>7.9999999999999991</v>
      </c>
      <c r="E93" s="80">
        <f t="shared" si="2"/>
        <v>-7.9999999999999991</v>
      </c>
      <c r="F93" s="80">
        <v>-7.9999999999999991</v>
      </c>
    </row>
    <row r="94" spans="4:6" x14ac:dyDescent="0.25">
      <c r="D94" s="80">
        <v>7.4666666666666659</v>
      </c>
      <c r="E94" s="80">
        <f t="shared" si="2"/>
        <v>-7.4666666666666659</v>
      </c>
      <c r="F94" s="80">
        <v>-7.4666666666666659</v>
      </c>
    </row>
    <row r="95" spans="4:6" x14ac:dyDescent="0.25">
      <c r="D95" s="80">
        <v>6.9333333333333327</v>
      </c>
      <c r="E95" s="80">
        <f t="shared" si="2"/>
        <v>-6.9333333333333327</v>
      </c>
      <c r="F95" s="80">
        <v>-6.9333333333333327</v>
      </c>
    </row>
    <row r="96" spans="4:6" x14ac:dyDescent="0.25">
      <c r="D96" s="80">
        <v>6.3999999999999995</v>
      </c>
      <c r="E96" s="80">
        <f t="shared" si="2"/>
        <v>-6.3999999999999995</v>
      </c>
      <c r="F96" s="80">
        <v>-6.3999999999999995</v>
      </c>
    </row>
    <row r="97" spans="4:6" x14ac:dyDescent="0.25">
      <c r="D97" s="80">
        <v>5.8666666666666663</v>
      </c>
      <c r="E97" s="80">
        <f t="shared" si="2"/>
        <v>-5.8666666666666663</v>
      </c>
      <c r="F97" s="80">
        <v>-5.8666666666666663</v>
      </c>
    </row>
    <row r="98" spans="4:6" x14ac:dyDescent="0.25">
      <c r="D98" s="80">
        <v>5.333333333333333</v>
      </c>
      <c r="E98" s="80">
        <f t="shared" si="2"/>
        <v>-5.333333333333333</v>
      </c>
      <c r="F98" s="80">
        <v>-5.333333333333333</v>
      </c>
    </row>
    <row r="99" spans="4:6" x14ac:dyDescent="0.25">
      <c r="D99" s="80">
        <v>4.8</v>
      </c>
      <c r="E99" s="80">
        <f t="shared" si="2"/>
        <v>-4.8</v>
      </c>
      <c r="F99" s="80">
        <v>-4.8</v>
      </c>
    </row>
    <row r="100" spans="4:6" x14ac:dyDescent="0.25">
      <c r="D100" s="80">
        <v>4.2666666666666666</v>
      </c>
      <c r="E100" s="80">
        <f t="shared" si="2"/>
        <v>-4.2666666666666666</v>
      </c>
      <c r="F100" s="80">
        <v>-4.2666666666666666</v>
      </c>
    </row>
    <row r="101" spans="4:6" x14ac:dyDescent="0.25">
      <c r="D101" s="80">
        <v>3.7333333333333329</v>
      </c>
      <c r="E101" s="80">
        <f t="shared" si="2"/>
        <v>-3.7333333333333329</v>
      </c>
      <c r="F101" s="80">
        <v>-3.7333333333333329</v>
      </c>
    </row>
    <row r="102" spans="4:6" x14ac:dyDescent="0.25">
      <c r="D102" s="80">
        <v>3.1999999999999997</v>
      </c>
      <c r="E102" s="80">
        <f t="shared" si="2"/>
        <v>-3.1999999999999997</v>
      </c>
      <c r="F102" s="80">
        <v>-3.1999999999999997</v>
      </c>
    </row>
    <row r="103" spans="4:6" x14ac:dyDescent="0.25">
      <c r="D103" s="80">
        <v>2.6666666666666665</v>
      </c>
      <c r="E103" s="80">
        <f t="shared" si="2"/>
        <v>-2.6666666666666665</v>
      </c>
      <c r="F103" s="80">
        <v>-2.6666666666666665</v>
      </c>
    </row>
    <row r="104" spans="4:6" x14ac:dyDescent="0.25">
      <c r="D104" s="80">
        <v>2.1333333333333333</v>
      </c>
      <c r="E104" s="80">
        <f t="shared" si="2"/>
        <v>-2.1333333333333333</v>
      </c>
      <c r="F104" s="80">
        <v>-2.1333333333333333</v>
      </c>
    </row>
    <row r="105" spans="4:6" x14ac:dyDescent="0.25">
      <c r="D105" s="80">
        <v>1.6</v>
      </c>
      <c r="E105" s="80">
        <f t="shared" si="2"/>
        <v>-1.6</v>
      </c>
      <c r="F105" s="80">
        <v>-1.6</v>
      </c>
    </row>
    <row r="106" spans="4:6" x14ac:dyDescent="0.25">
      <c r="D106" s="80">
        <v>1.0666666666666667</v>
      </c>
      <c r="E106" s="80">
        <f t="shared" si="2"/>
        <v>-1.0666666666666667</v>
      </c>
      <c r="F106" s="80">
        <v>-1.0666666666666667</v>
      </c>
    </row>
    <row r="107" spans="4:6" x14ac:dyDescent="0.25">
      <c r="D107" s="80">
        <v>0.53333333333333333</v>
      </c>
      <c r="E107" s="80">
        <f t="shared" si="2"/>
        <v>-0.53333333333333333</v>
      </c>
      <c r="F107" s="80">
        <v>-0.53333333333333333</v>
      </c>
    </row>
    <row r="108" spans="4:6" x14ac:dyDescent="0.25">
      <c r="D108" s="80">
        <v>0</v>
      </c>
      <c r="E108" s="80">
        <f t="shared" si="2"/>
        <v>0</v>
      </c>
      <c r="F108" s="80">
        <v>0</v>
      </c>
    </row>
  </sheetData>
  <mergeCells count="5">
    <mergeCell ref="C2:H2"/>
    <mergeCell ref="C9:BK9"/>
    <mergeCell ref="C16:BK16"/>
    <mergeCell ref="C23:BK23"/>
    <mergeCell ref="C31:H31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:BK108"/>
  <sheetViews>
    <sheetView showGridLines="0" zoomScaleNormal="100" workbookViewId="0">
      <selection activeCell="C38" sqref="C38"/>
    </sheetView>
  </sheetViews>
  <sheetFormatPr defaultRowHeight="15" x14ac:dyDescent="0.25"/>
  <cols>
    <col min="1" max="2" width="9.140625" style="80"/>
    <col min="3" max="3" width="21.140625" style="80" customWidth="1"/>
    <col min="4" max="4" width="10.28515625" style="80" bestFit="1" customWidth="1"/>
    <col min="5" max="8" width="9.85546875" style="80" bestFit="1" customWidth="1"/>
    <col min="9" max="63" width="9.7109375" style="80" bestFit="1" customWidth="1"/>
    <col min="64" max="16384" width="9.140625" style="80"/>
  </cols>
  <sheetData>
    <row r="2" spans="3:63" s="96" customFormat="1" x14ac:dyDescent="0.25">
      <c r="C2" s="201" t="s">
        <v>6</v>
      </c>
      <c r="D2" s="202"/>
      <c r="E2" s="202"/>
      <c r="F2" s="202"/>
      <c r="G2" s="202"/>
      <c r="H2" s="203"/>
    </row>
    <row r="3" spans="3:63" s="96" customFormat="1" x14ac:dyDescent="0.25">
      <c r="C3" s="15"/>
      <c r="D3" s="97"/>
      <c r="E3" s="97"/>
      <c r="F3" s="97"/>
      <c r="G3" s="97"/>
      <c r="H3" s="98"/>
    </row>
    <row r="4" spans="3:63" s="96" customFormat="1" x14ac:dyDescent="0.25">
      <c r="C4" s="16" t="s">
        <v>27</v>
      </c>
      <c r="D4" s="99">
        <v>36.953686000000005</v>
      </c>
      <c r="E4" s="99">
        <v>56.247425000000007</v>
      </c>
      <c r="F4" s="99">
        <v>58.922986000000023</v>
      </c>
      <c r="G4" s="99">
        <v>53.920405999999993</v>
      </c>
      <c r="H4" s="100">
        <v>38.489108999999992</v>
      </c>
      <c r="K4" s="80"/>
      <c r="L4" s="80"/>
      <c r="M4" s="80"/>
      <c r="N4" s="80"/>
      <c r="O4" s="80"/>
      <c r="P4" s="80"/>
    </row>
    <row r="5" spans="3:63" s="96" customFormat="1" x14ac:dyDescent="0.25">
      <c r="C5" s="16"/>
      <c r="D5" s="99"/>
      <c r="E5" s="99"/>
      <c r="F5" s="99"/>
      <c r="G5" s="99"/>
      <c r="H5" s="100"/>
      <c r="K5" s="80"/>
      <c r="L5" s="80"/>
      <c r="M5" s="80"/>
      <c r="N5" s="80"/>
      <c r="O5" s="80"/>
      <c r="P5" s="80"/>
    </row>
    <row r="6" spans="3:63" s="96" customFormat="1" x14ac:dyDescent="0.25">
      <c r="C6" s="16" t="s">
        <v>10</v>
      </c>
      <c r="D6" s="6">
        <v>600</v>
      </c>
      <c r="E6" s="6">
        <v>910</v>
      </c>
      <c r="F6" s="6">
        <v>950</v>
      </c>
      <c r="G6" s="6">
        <v>850</v>
      </c>
      <c r="H6" s="7">
        <v>620</v>
      </c>
      <c r="K6" s="80"/>
      <c r="L6" s="80"/>
      <c r="M6" s="80"/>
      <c r="N6" s="80"/>
      <c r="O6" s="80"/>
      <c r="P6" s="80"/>
    </row>
    <row r="7" spans="3:63" s="96" customFormat="1" x14ac:dyDescent="0.25">
      <c r="C7" s="28" t="s">
        <v>28</v>
      </c>
      <c r="D7" s="101">
        <v>3.2</v>
      </c>
      <c r="E7" s="101">
        <v>9.6</v>
      </c>
      <c r="F7" s="101">
        <v>16</v>
      </c>
      <c r="G7" s="101">
        <v>22.400000000000002</v>
      </c>
      <c r="H7" s="102">
        <v>28.800000000000004</v>
      </c>
    </row>
    <row r="9" spans="3:63" x14ac:dyDescent="0.25">
      <c r="C9" s="201" t="s">
        <v>12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3"/>
    </row>
    <row r="10" spans="3:63" x14ac:dyDescent="0.2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3:63" x14ac:dyDescent="0.25">
      <c r="C11" s="16" t="s">
        <v>27</v>
      </c>
      <c r="D11" s="6">
        <v>28.108037999999993</v>
      </c>
      <c r="E11" s="6">
        <v>28.108037999999993</v>
      </c>
      <c r="F11" s="6">
        <v>28.108037999999993</v>
      </c>
      <c r="G11" s="6">
        <v>28.108037999999993</v>
      </c>
      <c r="H11" s="6">
        <v>28.108037999999993</v>
      </c>
      <c r="I11" s="6">
        <v>28.108037999999993</v>
      </c>
      <c r="J11" s="6">
        <v>28.108037999999993</v>
      </c>
      <c r="K11" s="6">
        <v>28.108037999999993</v>
      </c>
      <c r="L11" s="6">
        <v>28.108037999999993</v>
      </c>
      <c r="M11" s="6">
        <v>28.108037999999993</v>
      </c>
      <c r="N11" s="6">
        <v>28.108037999999993</v>
      </c>
      <c r="O11" s="6">
        <v>28.108037999999993</v>
      </c>
      <c r="P11" s="6">
        <v>28.108037999999993</v>
      </c>
      <c r="Q11" s="6">
        <v>28.108037999999993</v>
      </c>
      <c r="R11" s="6">
        <v>28.108037999999993</v>
      </c>
      <c r="S11" s="6">
        <v>28.108037999999993</v>
      </c>
      <c r="T11" s="6">
        <v>28.108037999999993</v>
      </c>
      <c r="U11" s="6">
        <v>28.108037999999993</v>
      </c>
      <c r="V11" s="6">
        <v>28.108037999999993</v>
      </c>
      <c r="W11" s="6">
        <v>28.108037999999993</v>
      </c>
      <c r="X11" s="6">
        <v>28.108037999999993</v>
      </c>
      <c r="Y11" s="6">
        <v>28.108037999999993</v>
      </c>
      <c r="Z11" s="6">
        <v>28.108037999999993</v>
      </c>
      <c r="AA11" s="6">
        <v>28.108037999999993</v>
      </c>
      <c r="AB11" s="6">
        <v>28.108037999999993</v>
      </c>
      <c r="AC11" s="6">
        <v>28.108037999999993</v>
      </c>
      <c r="AD11" s="6">
        <v>28.108037999999993</v>
      </c>
      <c r="AE11" s="6">
        <v>28.108037999999993</v>
      </c>
      <c r="AF11" s="6">
        <v>28.108037999999993</v>
      </c>
      <c r="AG11" s="6">
        <v>28.108037999999993</v>
      </c>
      <c r="AH11" s="6">
        <v>28.108037999999993</v>
      </c>
      <c r="AI11" s="6">
        <v>28.108037999999993</v>
      </c>
      <c r="AJ11" s="6">
        <v>28.108037999999993</v>
      </c>
      <c r="AK11" s="6">
        <v>28.108037999999993</v>
      </c>
      <c r="AL11" s="6">
        <v>28.108037999999993</v>
      </c>
      <c r="AM11" s="6">
        <v>28.108037999999993</v>
      </c>
      <c r="AN11" s="6">
        <v>28.108037999999993</v>
      </c>
      <c r="AO11" s="6">
        <v>28.108037999999993</v>
      </c>
      <c r="AP11" s="6">
        <v>28.108037999999993</v>
      </c>
      <c r="AQ11" s="6">
        <v>28.108037999999993</v>
      </c>
      <c r="AR11" s="6">
        <v>28.108037999999993</v>
      </c>
      <c r="AS11" s="6">
        <v>28.108037999999993</v>
      </c>
      <c r="AT11" s="6">
        <v>28.108037999999993</v>
      </c>
      <c r="AU11" s="6">
        <v>28.108037999999993</v>
      </c>
      <c r="AV11" s="6">
        <v>28.108037999999993</v>
      </c>
      <c r="AW11" s="6">
        <v>28.108037999999993</v>
      </c>
      <c r="AX11" s="6">
        <v>28.108037999999993</v>
      </c>
      <c r="AY11" s="6">
        <v>28.108037999999993</v>
      </c>
      <c r="AZ11" s="6">
        <v>28.108037999999993</v>
      </c>
      <c r="BA11" s="6">
        <v>28.108037999999993</v>
      </c>
      <c r="BB11" s="6">
        <v>28.108037999999993</v>
      </c>
      <c r="BC11" s="6">
        <v>28.108037999999993</v>
      </c>
      <c r="BD11" s="6">
        <v>28.108037999999993</v>
      </c>
      <c r="BE11" s="6">
        <v>28.108037999999993</v>
      </c>
      <c r="BF11" s="6">
        <v>28.108037999999993</v>
      </c>
      <c r="BG11" s="6">
        <v>28.108037999999993</v>
      </c>
      <c r="BH11" s="6">
        <v>28.108037999999993</v>
      </c>
      <c r="BI11" s="6">
        <v>28.108037999999993</v>
      </c>
      <c r="BJ11" s="6">
        <v>28.108037999999993</v>
      </c>
      <c r="BK11" s="7">
        <v>28.108037999999993</v>
      </c>
    </row>
    <row r="12" spans="3:63" x14ac:dyDescent="0.25"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</row>
    <row r="13" spans="3:63" x14ac:dyDescent="0.25">
      <c r="C13" s="16" t="s">
        <v>10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  <c r="AH13" s="6">
        <v>450</v>
      </c>
      <c r="AI13" s="6">
        <v>450</v>
      </c>
      <c r="AJ13" s="6">
        <v>450</v>
      </c>
      <c r="AK13" s="6">
        <v>450</v>
      </c>
      <c r="AL13" s="6">
        <v>450</v>
      </c>
      <c r="AM13" s="6">
        <v>450</v>
      </c>
      <c r="AN13" s="6">
        <v>450</v>
      </c>
      <c r="AO13" s="6">
        <v>450</v>
      </c>
      <c r="AP13" s="6">
        <v>450</v>
      </c>
      <c r="AQ13" s="6">
        <v>450</v>
      </c>
      <c r="AR13" s="6">
        <v>450</v>
      </c>
      <c r="AS13" s="6">
        <v>450</v>
      </c>
      <c r="AT13" s="6">
        <v>450</v>
      </c>
      <c r="AU13" s="6">
        <v>450</v>
      </c>
      <c r="AV13" s="6">
        <v>450</v>
      </c>
      <c r="AW13" s="6">
        <v>450</v>
      </c>
      <c r="AX13" s="6">
        <v>450</v>
      </c>
      <c r="AY13" s="6">
        <v>450</v>
      </c>
      <c r="AZ13" s="6">
        <v>450</v>
      </c>
      <c r="BA13" s="6">
        <v>450</v>
      </c>
      <c r="BB13" s="6">
        <v>450</v>
      </c>
      <c r="BC13" s="6">
        <v>450</v>
      </c>
      <c r="BD13" s="6">
        <v>450</v>
      </c>
      <c r="BE13" s="6">
        <v>450</v>
      </c>
      <c r="BF13" s="6">
        <v>450</v>
      </c>
      <c r="BG13" s="6">
        <v>450</v>
      </c>
      <c r="BH13" s="6">
        <v>450</v>
      </c>
      <c r="BI13" s="6">
        <v>450</v>
      </c>
      <c r="BJ13" s="6">
        <v>450</v>
      </c>
      <c r="BK13" s="7">
        <v>450</v>
      </c>
    </row>
    <row r="14" spans="3:63" x14ac:dyDescent="0.25">
      <c r="C14" s="28" t="s">
        <v>28</v>
      </c>
      <c r="D14" s="103">
        <v>0.26666666666666666</v>
      </c>
      <c r="E14" s="103">
        <v>0.8</v>
      </c>
      <c r="F14" s="103">
        <v>1.3333333333333335</v>
      </c>
      <c r="G14" s="103">
        <v>1.8666666666666669</v>
      </c>
      <c r="H14" s="103">
        <v>2.4</v>
      </c>
      <c r="I14" s="103">
        <v>2.9333333333333336</v>
      </c>
      <c r="J14" s="103">
        <v>3.4666666666666672</v>
      </c>
      <c r="K14" s="103">
        <v>4</v>
      </c>
      <c r="L14" s="103">
        <v>4.5333333333333332</v>
      </c>
      <c r="M14" s="103">
        <v>5.0666666666666664</v>
      </c>
      <c r="N14" s="103">
        <v>5.6</v>
      </c>
      <c r="O14" s="103">
        <v>6.1333333333333329</v>
      </c>
      <c r="P14" s="103">
        <v>6.666666666666667</v>
      </c>
      <c r="Q14" s="103">
        <v>7.2000000000000011</v>
      </c>
      <c r="R14" s="103">
        <v>7.7333333333333334</v>
      </c>
      <c r="S14" s="103">
        <v>8.2666666666666657</v>
      </c>
      <c r="T14" s="103">
        <v>8.8000000000000007</v>
      </c>
      <c r="U14" s="103">
        <v>9.3333333333333321</v>
      </c>
      <c r="V14" s="103">
        <v>9.8666666666666671</v>
      </c>
      <c r="W14" s="103">
        <v>10.399999999999999</v>
      </c>
      <c r="X14" s="103">
        <v>10.933333333333334</v>
      </c>
      <c r="Y14" s="103">
        <v>11.466666666666665</v>
      </c>
      <c r="Z14" s="103">
        <v>12</v>
      </c>
      <c r="AA14" s="103">
        <v>12.533333333333335</v>
      </c>
      <c r="AB14" s="103">
        <v>13.066666666666665</v>
      </c>
      <c r="AC14" s="103">
        <v>13.600000000000001</v>
      </c>
      <c r="AD14" s="103">
        <v>14.133333333333335</v>
      </c>
      <c r="AE14" s="103">
        <v>14.66666666666667</v>
      </c>
      <c r="AF14" s="103">
        <v>15.2</v>
      </c>
      <c r="AG14" s="103">
        <v>15.733333333333336</v>
      </c>
      <c r="AH14" s="103">
        <v>16.266666666666666</v>
      </c>
      <c r="AI14" s="103">
        <v>16.8</v>
      </c>
      <c r="AJ14" s="103">
        <v>17.333333333333336</v>
      </c>
      <c r="AK14" s="103">
        <v>17.866666666666667</v>
      </c>
      <c r="AL14" s="103">
        <v>18.399999999999999</v>
      </c>
      <c r="AM14" s="103">
        <v>18.933333333333337</v>
      </c>
      <c r="AN14" s="103">
        <v>19.466666666666669</v>
      </c>
      <c r="AO14" s="103">
        <v>20</v>
      </c>
      <c r="AP14" s="103">
        <v>20.533333333333331</v>
      </c>
      <c r="AQ14" s="103">
        <v>21.066666666666666</v>
      </c>
      <c r="AR14" s="103">
        <v>21.6</v>
      </c>
      <c r="AS14" s="103">
        <v>22.133333333333333</v>
      </c>
      <c r="AT14" s="103">
        <v>22.666666666666664</v>
      </c>
      <c r="AU14" s="103">
        <v>23.2</v>
      </c>
      <c r="AV14" s="103">
        <v>23.733333333333334</v>
      </c>
      <c r="AW14" s="103">
        <v>24.266666666666666</v>
      </c>
      <c r="AX14" s="103">
        <v>24.800000000000004</v>
      </c>
      <c r="AY14" s="103">
        <v>25.333333333333336</v>
      </c>
      <c r="AZ14" s="103">
        <v>25.866666666666667</v>
      </c>
      <c r="BA14" s="103">
        <v>26.400000000000002</v>
      </c>
      <c r="BB14" s="103">
        <v>26.933333333333337</v>
      </c>
      <c r="BC14" s="103">
        <v>27.466666666666669</v>
      </c>
      <c r="BD14" s="103">
        <v>28.000000000000004</v>
      </c>
      <c r="BE14" s="103">
        <v>28.533333333333331</v>
      </c>
      <c r="BF14" s="103">
        <v>29.06666666666667</v>
      </c>
      <c r="BG14" s="103">
        <v>29.600000000000005</v>
      </c>
      <c r="BH14" s="103">
        <v>30.133333333333333</v>
      </c>
      <c r="BI14" s="103">
        <v>30.666666666666664</v>
      </c>
      <c r="BJ14" s="103">
        <v>31.2</v>
      </c>
      <c r="BK14" s="104">
        <v>31.733333333333334</v>
      </c>
    </row>
    <row r="16" spans="3:63" x14ac:dyDescent="0.25">
      <c r="C16" s="201" t="s">
        <v>7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</row>
    <row r="17" spans="3:63" x14ac:dyDescent="0.2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7"/>
    </row>
    <row r="18" spans="3:63" x14ac:dyDescent="0.25">
      <c r="C18" s="16" t="s">
        <v>27</v>
      </c>
      <c r="D18" s="6">
        <v>29.1862518030491</v>
      </c>
      <c r="E18" s="6">
        <v>31.2960059455222</v>
      </c>
      <c r="F18" s="6">
        <v>33.339539899460704</v>
      </c>
      <c r="G18" s="6">
        <v>35.312694990248403</v>
      </c>
      <c r="H18" s="6">
        <v>37.212010643383401</v>
      </c>
      <c r="I18" s="6">
        <v>39.034694364737597</v>
      </c>
      <c r="J18" s="6">
        <v>40.778584061026898</v>
      </c>
      <c r="K18" s="6">
        <v>42.442104160582304</v>
      </c>
      <c r="L18" s="6">
        <v>44.024217001915297</v>
      </c>
      <c r="M18" s="6">
        <v>45.524370912741198</v>
      </c>
      <c r="N18" s="6">
        <v>46.942446314059701</v>
      </c>
      <c r="O18" s="6">
        <v>48.278701062586201</v>
      </c>
      <c r="P18" s="6">
        <v>49.533716100387402</v>
      </c>
      <c r="Q18" s="6">
        <v>50.7083423227295</v>
      </c>
      <c r="R18" s="6">
        <v>51.803649412616103</v>
      </c>
      <c r="S18" s="6">
        <v>52.820877230787403</v>
      </c>
      <c r="T18" s="6">
        <v>53.761390199058098</v>
      </c>
      <c r="U18" s="6">
        <v>54.626634977320798</v>
      </c>
      <c r="V18" s="6">
        <v>55.418101613360299</v>
      </c>
      <c r="W18" s="6">
        <v>56.137288241554899</v>
      </c>
      <c r="X18" s="6">
        <v>56.7856693221689</v>
      </c>
      <c r="Y18" s="6">
        <v>57.364667346944898</v>
      </c>
      <c r="Z18" s="6">
        <v>57.8756278880685</v>
      </c>
      <c r="AA18" s="6">
        <v>58.3197978348026</v>
      </c>
      <c r="AB18" s="6">
        <v>58.698306643372803</v>
      </c>
      <c r="AC18" s="6">
        <v>59.012150419109297</v>
      </c>
      <c r="AD18" s="6">
        <v>59.262178653476703</v>
      </c>
      <c r="AE18" s="6">
        <v>59.449083450604498</v>
      </c>
      <c r="AF18" s="6">
        <v>59.573391096584203</v>
      </c>
      <c r="AG18" s="6">
        <v>59.635455848598397</v>
      </c>
      <c r="AH18" s="6">
        <v>59.635455848598397</v>
      </c>
      <c r="AI18" s="6">
        <v>59.573391096584203</v>
      </c>
      <c r="AJ18" s="6">
        <v>59.449083450604498</v>
      </c>
      <c r="AK18" s="6">
        <v>59.262178653476603</v>
      </c>
      <c r="AL18" s="6">
        <v>59.012150419109297</v>
      </c>
      <c r="AM18" s="6">
        <v>58.698306643372803</v>
      </c>
      <c r="AN18" s="6">
        <v>58.3197978348026</v>
      </c>
      <c r="AO18" s="6">
        <v>57.8756278880685</v>
      </c>
      <c r="AP18" s="6">
        <v>57.364667346944898</v>
      </c>
      <c r="AQ18" s="6">
        <v>56.7856693221689</v>
      </c>
      <c r="AR18" s="6">
        <v>56.137288241554799</v>
      </c>
      <c r="AS18" s="6">
        <v>55.418101613360299</v>
      </c>
      <c r="AT18" s="6">
        <v>54.626634977320798</v>
      </c>
      <c r="AU18" s="6">
        <v>53.761390199058098</v>
      </c>
      <c r="AV18" s="6">
        <v>52.820877230787403</v>
      </c>
      <c r="AW18" s="6">
        <v>51.803649412616103</v>
      </c>
      <c r="AX18" s="6">
        <v>50.7083423227295</v>
      </c>
      <c r="AY18" s="6">
        <v>49.533716100387402</v>
      </c>
      <c r="AZ18" s="6">
        <v>48.278701062586201</v>
      </c>
      <c r="BA18" s="6">
        <v>46.942446314059701</v>
      </c>
      <c r="BB18" s="6">
        <v>45.524370912741198</v>
      </c>
      <c r="BC18" s="6">
        <v>44.024217001915297</v>
      </c>
      <c r="BD18" s="6">
        <v>42.442104160582304</v>
      </c>
      <c r="BE18" s="6">
        <v>40.778584061026898</v>
      </c>
      <c r="BF18" s="6">
        <v>39.034694364737398</v>
      </c>
      <c r="BG18" s="6">
        <v>37.212010643383302</v>
      </c>
      <c r="BH18" s="6">
        <v>35.312694990248502</v>
      </c>
      <c r="BI18" s="6">
        <v>33.339539899460704</v>
      </c>
      <c r="BJ18" s="6">
        <v>31.2960059455222</v>
      </c>
      <c r="BK18" s="7">
        <v>29.186251803049</v>
      </c>
    </row>
    <row r="19" spans="3:63" x14ac:dyDescent="0.25"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7"/>
    </row>
    <row r="20" spans="3:63" x14ac:dyDescent="0.25">
      <c r="C20" s="16" t="s">
        <v>10</v>
      </c>
      <c r="D20" s="6">
        <v>465.28747773141902</v>
      </c>
      <c r="E20" s="6">
        <v>494.83382098919998</v>
      </c>
      <c r="F20" s="6">
        <v>524.12177791153204</v>
      </c>
      <c r="G20" s="6">
        <v>553.05922441395398</v>
      </c>
      <c r="H20" s="6">
        <v>581.55716132215105</v>
      </c>
      <c r="I20" s="6">
        <v>609.53020440769899</v>
      </c>
      <c r="J20" s="6">
        <v>636.89700803134497</v>
      </c>
      <c r="K20" s="6">
        <v>663.58061790321597</v>
      </c>
      <c r="L20" s="6">
        <v>689.50875030361999</v>
      </c>
      <c r="M20" s="6">
        <v>714.61399687390997</v>
      </c>
      <c r="N20" s="6">
        <v>738.83395573986695</v>
      </c>
      <c r="O20" s="6">
        <v>762.11129123642104</v>
      </c>
      <c r="P20" s="6">
        <v>784.39372583931095</v>
      </c>
      <c r="Q20" s="6">
        <v>805.63396906252297</v>
      </c>
      <c r="R20" s="6">
        <v>825.78958904506305</v>
      </c>
      <c r="S20" s="6">
        <v>844.82283332781503</v>
      </c>
      <c r="T20" s="6">
        <v>862.70040591734005</v>
      </c>
      <c r="U20" s="6">
        <v>879.39320815809594</v>
      </c>
      <c r="V20" s="6">
        <v>894.87605119965201</v>
      </c>
      <c r="W20" s="6">
        <v>909.12734796329005</v>
      </c>
      <c r="X20" s="6">
        <v>922.12879249592504</v>
      </c>
      <c r="Y20" s="6">
        <v>933.86503446044298</v>
      </c>
      <c r="Z20" s="6">
        <v>944.32335626138399</v>
      </c>
      <c r="AA20" s="6">
        <v>953.493359953972</v>
      </c>
      <c r="AB20" s="6">
        <v>961.36667064171695</v>
      </c>
      <c r="AC20" s="6">
        <v>967.93666254216203</v>
      </c>
      <c r="AD20" s="6">
        <v>973.19821329977503</v>
      </c>
      <c r="AE20" s="6">
        <v>977.14749145790995</v>
      </c>
      <c r="AF20" s="6">
        <v>979.78178127611704</v>
      </c>
      <c r="AG20" s="6">
        <v>981.09934830358702</v>
      </c>
      <c r="AH20" s="6">
        <v>981.09934830358702</v>
      </c>
      <c r="AI20" s="6">
        <v>979.78178127611704</v>
      </c>
      <c r="AJ20" s="6">
        <v>977.14749145790995</v>
      </c>
      <c r="AK20" s="6">
        <v>973.19821329977503</v>
      </c>
      <c r="AL20" s="6">
        <v>967.93666254216203</v>
      </c>
      <c r="AM20" s="6">
        <v>961.36667064171695</v>
      </c>
      <c r="AN20" s="6">
        <v>953.493359953972</v>
      </c>
      <c r="AO20" s="6">
        <v>944.32335626138399</v>
      </c>
      <c r="AP20" s="6">
        <v>933.86503446044298</v>
      </c>
      <c r="AQ20" s="6">
        <v>922.12879249592504</v>
      </c>
      <c r="AR20" s="6">
        <v>909.12734796329005</v>
      </c>
      <c r="AS20" s="6">
        <v>894.87605119965099</v>
      </c>
      <c r="AT20" s="6">
        <v>879.39320815809594</v>
      </c>
      <c r="AU20" s="6">
        <v>862.70040591734005</v>
      </c>
      <c r="AV20" s="6">
        <v>844.82283332781503</v>
      </c>
      <c r="AW20" s="6">
        <v>825.78958904506305</v>
      </c>
      <c r="AX20" s="6">
        <v>805.63396906252297</v>
      </c>
      <c r="AY20" s="6">
        <v>784.39372583931004</v>
      </c>
      <c r="AZ20" s="6">
        <v>762.11129123642104</v>
      </c>
      <c r="BA20" s="6">
        <v>738.83395573986695</v>
      </c>
      <c r="BB20" s="6">
        <v>714.61399687390997</v>
      </c>
      <c r="BC20" s="6">
        <v>689.50875030361999</v>
      </c>
      <c r="BD20" s="6">
        <v>663.58061790321506</v>
      </c>
      <c r="BE20" s="6">
        <v>636.89700803134599</v>
      </c>
      <c r="BF20" s="6">
        <v>609.53020440769899</v>
      </c>
      <c r="BG20" s="6">
        <v>581.55716132215196</v>
      </c>
      <c r="BH20" s="6">
        <v>553.05922441395398</v>
      </c>
      <c r="BI20" s="6">
        <v>524.12177791153294</v>
      </c>
      <c r="BJ20" s="6">
        <v>494.833820989201</v>
      </c>
      <c r="BK20" s="7">
        <v>465.28747773141902</v>
      </c>
    </row>
    <row r="21" spans="3:63" x14ac:dyDescent="0.25">
      <c r="C21" s="28" t="s">
        <v>28</v>
      </c>
      <c r="D21" s="103">
        <v>0.26666666666666666</v>
      </c>
      <c r="E21" s="103">
        <v>0.8</v>
      </c>
      <c r="F21" s="103">
        <v>1.3333333333333335</v>
      </c>
      <c r="G21" s="103">
        <v>1.8666666666666669</v>
      </c>
      <c r="H21" s="103">
        <v>2.4</v>
      </c>
      <c r="I21" s="103">
        <v>2.9333333333333336</v>
      </c>
      <c r="J21" s="103">
        <v>3.4666666666666672</v>
      </c>
      <c r="K21" s="103">
        <v>4</v>
      </c>
      <c r="L21" s="103">
        <v>4.5333333333333332</v>
      </c>
      <c r="M21" s="103">
        <v>5.0666666666666664</v>
      </c>
      <c r="N21" s="103">
        <v>5.6</v>
      </c>
      <c r="O21" s="103">
        <v>6.1333333333333329</v>
      </c>
      <c r="P21" s="103">
        <v>6.666666666666667</v>
      </c>
      <c r="Q21" s="103">
        <v>7.2000000000000011</v>
      </c>
      <c r="R21" s="103">
        <v>7.7333333333333334</v>
      </c>
      <c r="S21" s="103">
        <v>8.2666666666666657</v>
      </c>
      <c r="T21" s="103">
        <v>8.8000000000000007</v>
      </c>
      <c r="U21" s="103">
        <v>9.3333333333333321</v>
      </c>
      <c r="V21" s="103">
        <v>9.8666666666666671</v>
      </c>
      <c r="W21" s="103">
        <v>10.399999999999999</v>
      </c>
      <c r="X21" s="103">
        <v>10.933333333333334</v>
      </c>
      <c r="Y21" s="103">
        <v>11.466666666666665</v>
      </c>
      <c r="Z21" s="103">
        <v>12</v>
      </c>
      <c r="AA21" s="103">
        <v>12.533333333333335</v>
      </c>
      <c r="AB21" s="103">
        <v>13.066666666666665</v>
      </c>
      <c r="AC21" s="103">
        <v>13.600000000000001</v>
      </c>
      <c r="AD21" s="103">
        <v>14.133333333333335</v>
      </c>
      <c r="AE21" s="103">
        <v>14.66666666666667</v>
      </c>
      <c r="AF21" s="103">
        <v>15.2</v>
      </c>
      <c r="AG21" s="103">
        <v>15.733333333333336</v>
      </c>
      <c r="AH21" s="103">
        <v>16.266666666666666</v>
      </c>
      <c r="AI21" s="103">
        <v>16.8</v>
      </c>
      <c r="AJ21" s="103">
        <v>17.333333333333336</v>
      </c>
      <c r="AK21" s="103">
        <v>17.866666666666667</v>
      </c>
      <c r="AL21" s="103">
        <v>18.399999999999999</v>
      </c>
      <c r="AM21" s="103">
        <v>18.933333333333337</v>
      </c>
      <c r="AN21" s="103">
        <v>19.466666666666669</v>
      </c>
      <c r="AO21" s="103">
        <v>20</v>
      </c>
      <c r="AP21" s="103">
        <v>20.533333333333331</v>
      </c>
      <c r="AQ21" s="103">
        <v>21.066666666666666</v>
      </c>
      <c r="AR21" s="103">
        <v>21.6</v>
      </c>
      <c r="AS21" s="103">
        <v>22.133333333333333</v>
      </c>
      <c r="AT21" s="103">
        <v>22.666666666666664</v>
      </c>
      <c r="AU21" s="103">
        <v>23.2</v>
      </c>
      <c r="AV21" s="103">
        <v>23.733333333333334</v>
      </c>
      <c r="AW21" s="103">
        <v>24.266666666666666</v>
      </c>
      <c r="AX21" s="103">
        <v>24.800000000000004</v>
      </c>
      <c r="AY21" s="103">
        <v>25.333333333333336</v>
      </c>
      <c r="AZ21" s="103">
        <v>25.866666666666667</v>
      </c>
      <c r="BA21" s="103">
        <v>26.400000000000002</v>
      </c>
      <c r="BB21" s="103">
        <v>26.933333333333337</v>
      </c>
      <c r="BC21" s="103">
        <v>27.466666666666669</v>
      </c>
      <c r="BD21" s="103">
        <v>28.000000000000004</v>
      </c>
      <c r="BE21" s="103">
        <v>28.533333333333331</v>
      </c>
      <c r="BF21" s="103">
        <v>29.06666666666667</v>
      </c>
      <c r="BG21" s="103">
        <v>29.600000000000005</v>
      </c>
      <c r="BH21" s="103">
        <v>30.133333333333333</v>
      </c>
      <c r="BI21" s="103">
        <v>30.666666666666664</v>
      </c>
      <c r="BJ21" s="103">
        <v>31.2</v>
      </c>
      <c r="BK21" s="104">
        <v>31.733333333333334</v>
      </c>
    </row>
    <row r="23" spans="3:63" x14ac:dyDescent="0.25">
      <c r="C23" s="201" t="s">
        <v>17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3"/>
    </row>
    <row r="24" spans="3:63" x14ac:dyDescent="0.25"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7"/>
    </row>
    <row r="25" spans="3:63" x14ac:dyDescent="0.25">
      <c r="C25" s="16" t="s">
        <v>27</v>
      </c>
      <c r="D25" s="6">
        <v>36.708553435714698</v>
      </c>
      <c r="E25" s="6">
        <v>35.894672591429703</v>
      </c>
      <c r="F25" s="6">
        <v>40.405976109627503</v>
      </c>
      <c r="G25" s="6">
        <v>38.081790041482101</v>
      </c>
      <c r="H25" s="6">
        <v>39.202395073133403</v>
      </c>
      <c r="I25" s="6">
        <v>38.587689231339098</v>
      </c>
      <c r="J25" s="6">
        <v>37.614418987932801</v>
      </c>
      <c r="K25" s="6">
        <v>38.449171686265899</v>
      </c>
      <c r="L25" s="6">
        <v>42.045318684371303</v>
      </c>
      <c r="M25" s="6">
        <v>43.304861916099199</v>
      </c>
      <c r="N25" s="6">
        <v>42.240284702439197</v>
      </c>
      <c r="O25" s="6">
        <v>42.200347287669899</v>
      </c>
      <c r="P25" s="6">
        <v>42.525830577754697</v>
      </c>
      <c r="Q25" s="6">
        <v>45.5806857826311</v>
      </c>
      <c r="R25" s="6">
        <v>44.909650866291102</v>
      </c>
      <c r="S25" s="6">
        <v>46.343846117590097</v>
      </c>
      <c r="T25" s="6">
        <v>47.103970153800098</v>
      </c>
      <c r="U25" s="6">
        <v>47.296895213999697</v>
      </c>
      <c r="V25" s="6">
        <v>51.698058325987098</v>
      </c>
      <c r="W25" s="6">
        <v>53.673101312452701</v>
      </c>
      <c r="X25" s="6">
        <v>53.3292798226842</v>
      </c>
      <c r="Y25" s="6">
        <v>53.391943903145702</v>
      </c>
      <c r="Z25" s="6">
        <v>54.183044787245301</v>
      </c>
      <c r="AA25" s="6">
        <v>56.136733204828403</v>
      </c>
      <c r="AB25" s="6">
        <v>58.054701950707603</v>
      </c>
      <c r="AC25" s="6">
        <v>56.303704681972903</v>
      </c>
      <c r="AD25" s="6">
        <v>53.497062121164198</v>
      </c>
      <c r="AE25" s="6">
        <v>55.976703009226199</v>
      </c>
      <c r="AF25" s="6">
        <v>56.215910873824797</v>
      </c>
      <c r="AG25" s="6">
        <v>54.553286852956198</v>
      </c>
      <c r="AH25" s="6">
        <v>54.553286852956198</v>
      </c>
      <c r="AI25" s="6">
        <v>56.215910873824797</v>
      </c>
      <c r="AJ25" s="6">
        <v>55.976703009226199</v>
      </c>
      <c r="AK25" s="6">
        <v>53.497062121164198</v>
      </c>
      <c r="AL25" s="6">
        <v>56.303704681972903</v>
      </c>
      <c r="AM25" s="6">
        <v>58.054701950707603</v>
      </c>
      <c r="AN25" s="6">
        <v>56.136733204828403</v>
      </c>
      <c r="AO25" s="6">
        <v>54.183044787245301</v>
      </c>
      <c r="AP25" s="6">
        <v>53.391943903145702</v>
      </c>
      <c r="AQ25" s="6">
        <v>53.3292798226842</v>
      </c>
      <c r="AR25" s="6">
        <v>53.673101312452701</v>
      </c>
      <c r="AS25" s="6">
        <v>51.698058325987098</v>
      </c>
      <c r="AT25" s="6">
        <v>47.296895213999697</v>
      </c>
      <c r="AU25" s="6">
        <v>47.103970153800098</v>
      </c>
      <c r="AV25" s="6">
        <v>46.343846117590097</v>
      </c>
      <c r="AW25" s="6">
        <v>44.909650866291102</v>
      </c>
      <c r="AX25" s="6">
        <v>45.5806857826311</v>
      </c>
      <c r="AY25" s="6">
        <v>42.525830577754697</v>
      </c>
      <c r="AZ25" s="6">
        <v>42.200347287669899</v>
      </c>
      <c r="BA25" s="6">
        <v>42.240284702439197</v>
      </c>
      <c r="BB25" s="6">
        <v>43.304861916099199</v>
      </c>
      <c r="BC25" s="6">
        <v>42.045318684371303</v>
      </c>
      <c r="BD25" s="6">
        <v>38.449171686265899</v>
      </c>
      <c r="BE25" s="6">
        <v>37.614418987932801</v>
      </c>
      <c r="BF25" s="6">
        <v>38.587689231339098</v>
      </c>
      <c r="BG25" s="6">
        <v>39.202395073133403</v>
      </c>
      <c r="BH25" s="6">
        <v>38.081790041482101</v>
      </c>
      <c r="BI25" s="6">
        <v>40.405976109627503</v>
      </c>
      <c r="BJ25" s="6">
        <v>35.894672591429703</v>
      </c>
      <c r="BK25" s="7">
        <v>36.708553435714698</v>
      </c>
    </row>
    <row r="26" spans="3:63" x14ac:dyDescent="0.25">
      <c r="C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"/>
    </row>
    <row r="27" spans="3:63" x14ac:dyDescent="0.25">
      <c r="C27" s="16" t="s">
        <v>10</v>
      </c>
      <c r="D27" s="6">
        <v>574.05683762895899</v>
      </c>
      <c r="E27" s="6">
        <v>561.82634163276896</v>
      </c>
      <c r="F27" s="6">
        <v>631.18422000171597</v>
      </c>
      <c r="G27" s="6">
        <v>594.96862606124705</v>
      </c>
      <c r="H27" s="6">
        <v>612.29778134497099</v>
      </c>
      <c r="I27" s="6">
        <v>602.761955015647</v>
      </c>
      <c r="J27" s="6">
        <v>587.81197795330604</v>
      </c>
      <c r="K27" s="6">
        <v>600.62323919987296</v>
      </c>
      <c r="L27" s="6">
        <v>657.38316594657795</v>
      </c>
      <c r="M27" s="6">
        <v>677.89963099576096</v>
      </c>
      <c r="N27" s="6">
        <v>660.53651257213096</v>
      </c>
      <c r="O27" s="6">
        <v>659.88991044601005</v>
      </c>
      <c r="P27" s="6">
        <v>665.16958523282301</v>
      </c>
      <c r="Q27" s="6">
        <v>715.86970865464696</v>
      </c>
      <c r="R27" s="6">
        <v>704.55006377514405</v>
      </c>
      <c r="S27" s="6">
        <v>728.87360106702897</v>
      </c>
      <c r="T27" s="6">
        <v>741.96679281509603</v>
      </c>
      <c r="U27" s="6">
        <v>745.31276099739796</v>
      </c>
      <c r="V27" s="6">
        <v>824.31124412389295</v>
      </c>
      <c r="W27" s="6">
        <v>861.55748104532995</v>
      </c>
      <c r="X27" s="6">
        <v>854.98761005875997</v>
      </c>
      <c r="Y27" s="6">
        <v>856.18226197298804</v>
      </c>
      <c r="Z27" s="6">
        <v>871.37049191239203</v>
      </c>
      <c r="AA27" s="6">
        <v>909.75498061078099</v>
      </c>
      <c r="AB27" s="6">
        <v>948.72816010293604</v>
      </c>
      <c r="AC27" s="6">
        <v>913.095583165937</v>
      </c>
      <c r="AD27" s="6">
        <v>858.18902951628604</v>
      </c>
      <c r="AE27" s="6">
        <v>906.56234459493999</v>
      </c>
      <c r="AF27" s="6">
        <v>911.33787857927996</v>
      </c>
      <c r="AG27" s="6">
        <v>878.54750610723795</v>
      </c>
      <c r="AH27" s="6">
        <v>878.54750610723795</v>
      </c>
      <c r="AI27" s="6">
        <v>911.33787857927996</v>
      </c>
      <c r="AJ27" s="6">
        <v>906.56234459493999</v>
      </c>
      <c r="AK27" s="6">
        <v>858.18902951628604</v>
      </c>
      <c r="AL27" s="6">
        <v>913.095583165937</v>
      </c>
      <c r="AM27" s="6">
        <v>948.72816010293604</v>
      </c>
      <c r="AN27" s="6">
        <v>909.75498061078099</v>
      </c>
      <c r="AO27" s="6">
        <v>871.37049191239203</v>
      </c>
      <c r="AP27" s="6">
        <v>856.18226197298804</v>
      </c>
      <c r="AQ27" s="6">
        <v>854.98761005875997</v>
      </c>
      <c r="AR27" s="6">
        <v>861.55748104532995</v>
      </c>
      <c r="AS27" s="6">
        <v>824.31124412389295</v>
      </c>
      <c r="AT27" s="6">
        <v>745.31276099739796</v>
      </c>
      <c r="AU27" s="6">
        <v>741.96679281509603</v>
      </c>
      <c r="AV27" s="6">
        <v>728.87360106702897</v>
      </c>
      <c r="AW27" s="6">
        <v>704.55006377514405</v>
      </c>
      <c r="AX27" s="6">
        <v>715.86970865464696</v>
      </c>
      <c r="AY27" s="6">
        <v>665.16958523282301</v>
      </c>
      <c r="AZ27" s="6">
        <v>659.88991044601005</v>
      </c>
      <c r="BA27" s="6">
        <v>660.53651257213096</v>
      </c>
      <c r="BB27" s="6">
        <v>677.89963099576096</v>
      </c>
      <c r="BC27" s="6">
        <v>657.38316594657795</v>
      </c>
      <c r="BD27" s="6">
        <v>600.62323919987296</v>
      </c>
      <c r="BE27" s="6">
        <v>587.81197795330604</v>
      </c>
      <c r="BF27" s="6">
        <v>602.761955015647</v>
      </c>
      <c r="BG27" s="6">
        <v>612.29778134497099</v>
      </c>
      <c r="BH27" s="6">
        <v>594.96862606124705</v>
      </c>
      <c r="BI27" s="6">
        <v>631.18422000171597</v>
      </c>
      <c r="BJ27" s="6">
        <v>561.82634163276896</v>
      </c>
      <c r="BK27" s="7">
        <v>574.05683762895899</v>
      </c>
    </row>
    <row r="28" spans="3:63" x14ac:dyDescent="0.25">
      <c r="C28" s="28" t="s">
        <v>28</v>
      </c>
      <c r="D28" s="105">
        <v>-0.25</v>
      </c>
      <c r="E28" s="101">
        <v>0.30084745762711868</v>
      </c>
      <c r="F28" s="101">
        <v>0.85169491525423735</v>
      </c>
      <c r="G28" s="101">
        <v>1.402542372881356</v>
      </c>
      <c r="H28" s="101">
        <v>1.9533898305084747</v>
      </c>
      <c r="I28" s="101">
        <v>2.5042372881355934</v>
      </c>
      <c r="J28" s="101">
        <v>3.0550847457627124</v>
      </c>
      <c r="K28" s="101">
        <v>3.6059322033898313</v>
      </c>
      <c r="L28" s="101">
        <v>4.1567796610169498</v>
      </c>
      <c r="M28" s="101">
        <v>4.7076271186440675</v>
      </c>
      <c r="N28" s="101">
        <v>5.258474576271186</v>
      </c>
      <c r="O28" s="101">
        <v>5.8093220338983045</v>
      </c>
      <c r="P28" s="101">
        <v>6.360169491525423</v>
      </c>
      <c r="Q28" s="101">
        <v>6.9110169491525415</v>
      </c>
      <c r="R28" s="101">
        <v>7.46186440677966</v>
      </c>
      <c r="S28" s="101">
        <v>8.0127118644067785</v>
      </c>
      <c r="T28" s="101">
        <v>8.5635593220338961</v>
      </c>
      <c r="U28" s="101">
        <v>9.1144067796610155</v>
      </c>
      <c r="V28" s="101">
        <v>9.6652542372881332</v>
      </c>
      <c r="W28" s="101">
        <v>10.216101694915251</v>
      </c>
      <c r="X28" s="101">
        <v>10.76694915254237</v>
      </c>
      <c r="Y28" s="101">
        <v>11.317796610169488</v>
      </c>
      <c r="Z28" s="101">
        <v>11.868644067796605</v>
      </c>
      <c r="AA28" s="101">
        <v>12.419491525423725</v>
      </c>
      <c r="AB28" s="101">
        <v>12.970338983050841</v>
      </c>
      <c r="AC28" s="101">
        <v>13.521186440677962</v>
      </c>
      <c r="AD28" s="101">
        <v>14.072033898305083</v>
      </c>
      <c r="AE28" s="101">
        <v>14.622881355932202</v>
      </c>
      <c r="AF28" s="101">
        <v>15.173728813559324</v>
      </c>
      <c r="AG28" s="101">
        <v>15.724576271186441</v>
      </c>
      <c r="AH28" s="101">
        <v>16.275423728813561</v>
      </c>
      <c r="AI28" s="101">
        <v>16.826271186440682</v>
      </c>
      <c r="AJ28" s="101">
        <v>17.377118644067803</v>
      </c>
      <c r="AK28" s="101">
        <v>17.927966101694921</v>
      </c>
      <c r="AL28" s="101">
        <v>18.478813559322042</v>
      </c>
      <c r="AM28" s="101">
        <v>19.029661016949159</v>
      </c>
      <c r="AN28" s="101">
        <v>19.580508474576281</v>
      </c>
      <c r="AO28" s="101">
        <v>20.131355932203398</v>
      </c>
      <c r="AP28" s="101">
        <v>20.682203389830519</v>
      </c>
      <c r="AQ28" s="101">
        <v>21.233050847457637</v>
      </c>
      <c r="AR28" s="101">
        <v>21.783898305084758</v>
      </c>
      <c r="AS28" s="101">
        <v>22.334745762711876</v>
      </c>
      <c r="AT28" s="101">
        <v>22.885593220338997</v>
      </c>
      <c r="AU28" s="101">
        <v>23.436440677966118</v>
      </c>
      <c r="AV28" s="101">
        <v>23.987288135593239</v>
      </c>
      <c r="AW28" s="101">
        <v>24.53813559322036</v>
      </c>
      <c r="AX28" s="101">
        <v>25.088983050847482</v>
      </c>
      <c r="AY28" s="101">
        <v>25.639830508474599</v>
      </c>
      <c r="AZ28" s="101">
        <v>26.190677966101717</v>
      </c>
      <c r="BA28" s="101">
        <v>26.741525423728831</v>
      </c>
      <c r="BB28" s="101">
        <v>27.292372881355949</v>
      </c>
      <c r="BC28" s="101">
        <v>27.843220338983066</v>
      </c>
      <c r="BD28" s="101">
        <v>28.394067796610184</v>
      </c>
      <c r="BE28" s="101">
        <v>28.944915254237298</v>
      </c>
      <c r="BF28" s="101">
        <v>29.495762711864415</v>
      </c>
      <c r="BG28" s="101">
        <v>30.046610169491533</v>
      </c>
      <c r="BH28" s="101">
        <v>30.597457627118651</v>
      </c>
      <c r="BI28" s="101">
        <v>31.148305084745765</v>
      </c>
      <c r="BJ28" s="101">
        <v>31.699152542372882</v>
      </c>
      <c r="BK28" s="102">
        <v>32.25</v>
      </c>
    </row>
    <row r="29" spans="3:63" x14ac:dyDescent="0.25">
      <c r="C29" s="39" t="s">
        <v>13</v>
      </c>
      <c r="D29" s="13">
        <v>0.31503151968141802</v>
      </c>
      <c r="E29" s="13">
        <v>1.290365122680488</v>
      </c>
      <c r="F29" s="13">
        <v>0.25288250412939883</v>
      </c>
      <c r="G29" s="13">
        <v>0.14062981009939518</v>
      </c>
      <c r="H29" s="13">
        <v>9.3119423975253926E-2</v>
      </c>
      <c r="I29" s="13">
        <v>8.5010607859295789E-2</v>
      </c>
      <c r="J29" s="13">
        <v>0.10737542943118719</v>
      </c>
      <c r="K29" s="13">
        <v>0.10572797761737381</v>
      </c>
      <c r="L29" s="13">
        <v>0.13874365394703395</v>
      </c>
      <c r="M29" s="13">
        <v>0.13539204001389182</v>
      </c>
      <c r="N29" s="13">
        <v>0.16000422717056398</v>
      </c>
      <c r="O29" s="13">
        <v>0.15018032510890122</v>
      </c>
      <c r="P29" s="13">
        <v>0.1412582624610777</v>
      </c>
      <c r="Q29" s="13">
        <v>0.13669306314462779</v>
      </c>
      <c r="R29" s="13">
        <v>0.16306669248763575</v>
      </c>
      <c r="S29" s="13">
        <v>0.16351910107149339</v>
      </c>
      <c r="T29" s="13">
        <v>0.14726754628740635</v>
      </c>
      <c r="U29" s="13">
        <v>0.15920544755705457</v>
      </c>
      <c r="V29" s="13">
        <v>0.18346942083903151</v>
      </c>
      <c r="W29" s="13">
        <v>0.17277158055097611</v>
      </c>
      <c r="X29" s="13">
        <v>0.17599326762796899</v>
      </c>
      <c r="Y29" s="13">
        <v>0.17162167016863686</v>
      </c>
      <c r="Z29" s="13">
        <v>0.18879861083500113</v>
      </c>
      <c r="AA29" s="13">
        <v>0.20235676187635784</v>
      </c>
      <c r="AB29" s="13">
        <v>0.1876523584574136</v>
      </c>
      <c r="AC29" s="13">
        <v>0.20480939663772083</v>
      </c>
      <c r="AD29" s="13">
        <v>0.18717825194513293</v>
      </c>
      <c r="AE29" s="13">
        <v>0.17210743377946819</v>
      </c>
      <c r="AF29" s="13">
        <v>0.18942160092498789</v>
      </c>
      <c r="AG29" s="13">
        <v>0.16812505050322565</v>
      </c>
      <c r="AH29" s="13">
        <v>0.19420214650510573</v>
      </c>
      <c r="AI29" s="13">
        <v>0.2131729970141778</v>
      </c>
      <c r="AJ29" s="13">
        <v>0.18500940577944719</v>
      </c>
      <c r="AK29" s="13">
        <v>0.19105427493033017</v>
      </c>
      <c r="AL29" s="13">
        <v>0.17810262912875191</v>
      </c>
      <c r="AM29" s="13">
        <v>0.17264545421678917</v>
      </c>
      <c r="AN29" s="13">
        <v>0.18281629131910404</v>
      </c>
      <c r="AO29" s="13">
        <v>0.20190159234892319</v>
      </c>
      <c r="AP29" s="13">
        <v>0.16639691760923414</v>
      </c>
      <c r="AQ29" s="13">
        <v>0.16839569785372954</v>
      </c>
      <c r="AR29" s="13">
        <v>0.14338435845069605</v>
      </c>
      <c r="AS29" s="13">
        <v>0.15649999334471257</v>
      </c>
      <c r="AT29" s="13">
        <v>0.15409162717570005</v>
      </c>
      <c r="AU29" s="13">
        <v>0.15802983846152194</v>
      </c>
      <c r="AV29" s="13">
        <v>0.16667826533596034</v>
      </c>
      <c r="AW29" s="13">
        <v>0.17311608093306599</v>
      </c>
      <c r="AX29" s="13">
        <v>0.16428051527181686</v>
      </c>
      <c r="AY29" s="13">
        <v>0.15913852767747716</v>
      </c>
      <c r="AZ29" s="13">
        <v>0.18122986105355668</v>
      </c>
      <c r="BA29" s="13">
        <v>0.14671190363252434</v>
      </c>
      <c r="BB29" s="13">
        <v>0.12810957884343496</v>
      </c>
      <c r="BC29" s="13">
        <v>0.10348278871767101</v>
      </c>
      <c r="BD29" s="13">
        <v>0.10071557170761078</v>
      </c>
      <c r="BE29" s="13">
        <v>9.1177524956086164E-2</v>
      </c>
      <c r="BF29" s="13">
        <v>7.2104324827687444E-2</v>
      </c>
      <c r="BG29" s="13">
        <v>8.955075354939053E-2</v>
      </c>
      <c r="BH29" s="13">
        <v>0.14000324021994157</v>
      </c>
      <c r="BI29" s="13">
        <v>0.20297335570185626</v>
      </c>
      <c r="BJ29" s="13">
        <v>1.4430422246469554</v>
      </c>
      <c r="BK29" s="5">
        <v>0.44435508937418772</v>
      </c>
    </row>
    <row r="30" spans="3:63" x14ac:dyDescent="0.25">
      <c r="D30" s="80">
        <v>-15.733333333333333</v>
      </c>
      <c r="E30" s="80">
        <v>-15.2</v>
      </c>
      <c r="F30" s="80">
        <v>-14.666666666666666</v>
      </c>
      <c r="G30" s="80">
        <v>-14.133333333333333</v>
      </c>
      <c r="H30" s="80">
        <v>-13.6</v>
      </c>
      <c r="I30" s="80">
        <v>-13.066666666666666</v>
      </c>
      <c r="J30" s="80">
        <v>-12.533333333333333</v>
      </c>
      <c r="K30" s="80">
        <v>-12</v>
      </c>
      <c r="L30" s="80">
        <v>-11.466666666666667</v>
      </c>
      <c r="M30" s="80">
        <v>-10.933333333333334</v>
      </c>
      <c r="N30" s="80">
        <v>-10.4</v>
      </c>
      <c r="O30" s="80">
        <v>-9.8666666666666671</v>
      </c>
      <c r="P30" s="80">
        <v>-9.3333333333333339</v>
      </c>
      <c r="Q30" s="80">
        <v>-8.8000000000000007</v>
      </c>
      <c r="R30" s="80">
        <v>-8.2666666666666675</v>
      </c>
      <c r="S30" s="80">
        <v>-7.7333333333333343</v>
      </c>
      <c r="T30" s="80">
        <v>-7.2000000000000011</v>
      </c>
      <c r="U30" s="80">
        <v>-6.6666666666666679</v>
      </c>
      <c r="V30" s="80">
        <v>-6.1333333333333346</v>
      </c>
      <c r="W30" s="80">
        <v>-5.6000000000000014</v>
      </c>
      <c r="X30" s="80">
        <v>-5.0666666666666682</v>
      </c>
      <c r="Y30" s="80">
        <v>-4.533333333333335</v>
      </c>
      <c r="Z30" s="80">
        <v>-4.0000000000000018</v>
      </c>
      <c r="AA30" s="80">
        <v>-3.4666666666666686</v>
      </c>
      <c r="AB30" s="80">
        <v>-2.9333333333333353</v>
      </c>
      <c r="AC30" s="80">
        <v>-2.4000000000000021</v>
      </c>
      <c r="AD30" s="80">
        <v>-1.8666666666666689</v>
      </c>
      <c r="AE30" s="80">
        <v>-1.3333333333333357</v>
      </c>
      <c r="AF30" s="80">
        <v>-0.80000000000000238</v>
      </c>
      <c r="AG30" s="80">
        <v>-0.26666666666666905</v>
      </c>
      <c r="AH30" s="80">
        <v>0.26666666666666428</v>
      </c>
      <c r="AI30" s="80">
        <v>0.7999999999999976</v>
      </c>
      <c r="AJ30" s="80">
        <v>1.3333333333333308</v>
      </c>
      <c r="AK30" s="80">
        <v>1.866666666666664</v>
      </c>
      <c r="AL30" s="80">
        <v>2.3999999999999972</v>
      </c>
      <c r="AM30" s="80">
        <v>2.9333333333333305</v>
      </c>
      <c r="AN30" s="80">
        <v>3.4666666666666637</v>
      </c>
      <c r="AO30" s="80">
        <v>3.9999999999999969</v>
      </c>
      <c r="AP30" s="80">
        <v>4.5333333333333306</v>
      </c>
      <c r="AQ30" s="80">
        <v>5.0666666666666638</v>
      </c>
      <c r="AR30" s="80">
        <v>5.599999999999997</v>
      </c>
      <c r="AS30" s="80">
        <v>6.1333333333333302</v>
      </c>
      <c r="AT30" s="80">
        <v>6.6666666666666634</v>
      </c>
      <c r="AU30" s="80">
        <v>7.1999999999999966</v>
      </c>
      <c r="AV30" s="80">
        <v>7.7333333333333298</v>
      </c>
      <c r="AW30" s="80">
        <v>8.2666666666666639</v>
      </c>
      <c r="AX30" s="80">
        <v>8.7999999999999972</v>
      </c>
      <c r="AY30" s="80">
        <v>9.3333333333333304</v>
      </c>
      <c r="AZ30" s="80">
        <v>9.8666666666666636</v>
      </c>
      <c r="BA30" s="80">
        <v>10.399999999999997</v>
      </c>
      <c r="BB30" s="80">
        <v>10.93333333333333</v>
      </c>
      <c r="BC30" s="80">
        <v>11.466666666666663</v>
      </c>
      <c r="BD30" s="80">
        <v>11.999999999999996</v>
      </c>
      <c r="BE30" s="80">
        <v>12.53333333333333</v>
      </c>
      <c r="BF30" s="80">
        <v>13.066666666666663</v>
      </c>
      <c r="BG30" s="80">
        <v>13.599999999999996</v>
      </c>
      <c r="BH30" s="80">
        <v>14.133333333333329</v>
      </c>
      <c r="BI30" s="80">
        <v>14.666666666666663</v>
      </c>
      <c r="BJ30" s="80">
        <v>15.199999999999996</v>
      </c>
      <c r="BK30" s="80">
        <v>15.733333333333329</v>
      </c>
    </row>
    <row r="31" spans="3:63" x14ac:dyDescent="0.25">
      <c r="C31" s="201" t="s">
        <v>29</v>
      </c>
      <c r="D31" s="202"/>
      <c r="E31" s="202"/>
      <c r="F31" s="202"/>
      <c r="G31" s="202"/>
      <c r="H31" s="203"/>
    </row>
    <row r="32" spans="3:63" x14ac:dyDescent="0.25">
      <c r="C32" s="15"/>
      <c r="D32" s="97"/>
      <c r="E32" s="97"/>
      <c r="F32" s="97"/>
      <c r="G32" s="97"/>
      <c r="H32" s="98"/>
    </row>
    <row r="33" spans="3:8" x14ac:dyDescent="0.25">
      <c r="C33" s="16" t="s">
        <v>27</v>
      </c>
      <c r="D33" s="99">
        <v>40.375378811001397</v>
      </c>
      <c r="E33" s="99">
        <v>49.713190041625197</v>
      </c>
      <c r="F33" s="99">
        <v>55.700594172293798</v>
      </c>
      <c r="G33" s="99">
        <v>49.713190041625197</v>
      </c>
      <c r="H33" s="100">
        <v>40.375378811001397</v>
      </c>
    </row>
    <row r="34" spans="3:8" x14ac:dyDescent="0.25">
      <c r="C34" s="16"/>
      <c r="D34" s="99"/>
      <c r="E34" s="99"/>
      <c r="F34" s="99"/>
      <c r="G34" s="99"/>
      <c r="H34" s="100"/>
    </row>
    <row r="35" spans="3:8" x14ac:dyDescent="0.25">
      <c r="C35" s="16" t="s">
        <v>10</v>
      </c>
      <c r="D35" s="6">
        <v>631.20031785199706</v>
      </c>
      <c r="E35" s="6">
        <v>790.52306031279295</v>
      </c>
      <c r="F35" s="6">
        <v>901.42453984660096</v>
      </c>
      <c r="G35" s="6">
        <v>790.52306031279295</v>
      </c>
      <c r="H35" s="7">
        <v>631.20031785199706</v>
      </c>
    </row>
    <row r="36" spans="3:8" x14ac:dyDescent="0.25">
      <c r="C36" s="28" t="s">
        <v>30</v>
      </c>
      <c r="D36" s="101">
        <v>3.2</v>
      </c>
      <c r="E36" s="101">
        <v>9.6</v>
      </c>
      <c r="F36" s="101">
        <v>16</v>
      </c>
      <c r="G36" s="101">
        <v>22.400000000000002</v>
      </c>
      <c r="H36" s="102">
        <v>28.800000000000004</v>
      </c>
    </row>
    <row r="37" spans="3:8" x14ac:dyDescent="0.25">
      <c r="D37" s="80">
        <v>-12.8</v>
      </c>
      <c r="E37" s="80">
        <v>-6.4</v>
      </c>
      <c r="F37" s="80">
        <v>0</v>
      </c>
      <c r="G37" s="80">
        <v>6.4</v>
      </c>
      <c r="H37" s="80">
        <v>12.8</v>
      </c>
    </row>
    <row r="57" spans="3:14" x14ac:dyDescent="0.25">
      <c r="C57" s="80">
        <v>5</v>
      </c>
      <c r="D57" s="80">
        <v>32</v>
      </c>
      <c r="E57" s="80">
        <f>D57/C57</f>
        <v>6.4</v>
      </c>
      <c r="F57" s="80">
        <f>E57/2</f>
        <v>3.2</v>
      </c>
      <c r="G57" s="80">
        <f>G58-E57</f>
        <v>-12.8</v>
      </c>
      <c r="I57" s="80">
        <v>-12.8</v>
      </c>
      <c r="J57" s="80">
        <v>-12.8</v>
      </c>
      <c r="K57" s="80">
        <v>-6.4</v>
      </c>
      <c r="L57" s="80">
        <v>0</v>
      </c>
      <c r="M57" s="80">
        <v>6.4</v>
      </c>
      <c r="N57" s="80">
        <v>12.8</v>
      </c>
    </row>
    <row r="58" spans="3:14" x14ac:dyDescent="0.25">
      <c r="F58" s="80">
        <f>F57+$E$57</f>
        <v>9.6000000000000014</v>
      </c>
      <c r="G58" s="80">
        <f>-E57</f>
        <v>-6.4</v>
      </c>
      <c r="I58" s="80">
        <v>-6.4</v>
      </c>
    </row>
    <row r="59" spans="3:14" x14ac:dyDescent="0.25">
      <c r="F59" s="80">
        <f>F58+$E$57</f>
        <v>16</v>
      </c>
      <c r="G59" s="80">
        <v>0</v>
      </c>
      <c r="I59" s="80">
        <v>0</v>
      </c>
    </row>
    <row r="60" spans="3:14" x14ac:dyDescent="0.25">
      <c r="G60" s="80">
        <f>E57</f>
        <v>6.4</v>
      </c>
      <c r="I60" s="80">
        <v>6.4</v>
      </c>
    </row>
    <row r="61" spans="3:14" x14ac:dyDescent="0.25">
      <c r="G61" s="80">
        <f>G60+G60</f>
        <v>12.8</v>
      </c>
      <c r="I61" s="80">
        <v>12.8</v>
      </c>
      <c r="L61" s="80">
        <f>36/6</f>
        <v>6</v>
      </c>
    </row>
    <row r="65" spans="3:62" x14ac:dyDescent="0.25">
      <c r="C65" s="80">
        <v>60</v>
      </c>
      <c r="D65" s="80">
        <v>32</v>
      </c>
      <c r="E65" s="80">
        <f>D65/C65</f>
        <v>0.53333333333333333</v>
      </c>
    </row>
    <row r="68" spans="3:62" x14ac:dyDescent="0.25">
      <c r="C68" s="80">
        <v>0</v>
      </c>
      <c r="D68" s="80">
        <f>C68+$E$65</f>
        <v>0.53333333333333333</v>
      </c>
      <c r="E68" s="80">
        <f t="shared" ref="E68:AG68" si="0">D68+$E$65</f>
        <v>1.0666666666666667</v>
      </c>
      <c r="F68" s="80">
        <f t="shared" si="0"/>
        <v>1.6</v>
      </c>
      <c r="G68" s="80">
        <f t="shared" si="0"/>
        <v>2.1333333333333333</v>
      </c>
      <c r="H68" s="80">
        <f t="shared" si="0"/>
        <v>2.6666666666666665</v>
      </c>
      <c r="I68" s="80">
        <f t="shared" si="0"/>
        <v>3.1999999999999997</v>
      </c>
      <c r="J68" s="80">
        <f t="shared" si="0"/>
        <v>3.7333333333333329</v>
      </c>
      <c r="K68" s="80">
        <f t="shared" si="0"/>
        <v>4.2666666666666666</v>
      </c>
      <c r="L68" s="80">
        <f t="shared" si="0"/>
        <v>4.8</v>
      </c>
      <c r="M68" s="80">
        <f t="shared" si="0"/>
        <v>5.333333333333333</v>
      </c>
      <c r="N68" s="80">
        <f t="shared" si="0"/>
        <v>5.8666666666666663</v>
      </c>
      <c r="O68" s="80">
        <f t="shared" si="0"/>
        <v>6.3999999999999995</v>
      </c>
      <c r="P68" s="80">
        <f t="shared" si="0"/>
        <v>6.9333333333333327</v>
      </c>
      <c r="Q68" s="80">
        <f t="shared" si="0"/>
        <v>7.4666666666666659</v>
      </c>
      <c r="R68" s="80">
        <f t="shared" si="0"/>
        <v>7.9999999999999991</v>
      </c>
      <c r="S68" s="80">
        <f t="shared" si="0"/>
        <v>8.5333333333333332</v>
      </c>
      <c r="T68" s="80">
        <f t="shared" si="0"/>
        <v>9.0666666666666664</v>
      </c>
      <c r="U68" s="80">
        <f t="shared" si="0"/>
        <v>9.6</v>
      </c>
      <c r="V68" s="80">
        <f t="shared" si="0"/>
        <v>10.133333333333333</v>
      </c>
      <c r="W68" s="80">
        <f t="shared" si="0"/>
        <v>10.666666666666666</v>
      </c>
      <c r="X68" s="80">
        <f t="shared" si="0"/>
        <v>11.2</v>
      </c>
      <c r="Y68" s="80">
        <f t="shared" si="0"/>
        <v>11.733333333333333</v>
      </c>
      <c r="Z68" s="80">
        <f t="shared" si="0"/>
        <v>12.266666666666666</v>
      </c>
      <c r="AA68" s="80">
        <f>Z68+$E$65</f>
        <v>12.799999999999999</v>
      </c>
      <c r="AB68" s="80">
        <f t="shared" si="0"/>
        <v>13.333333333333332</v>
      </c>
      <c r="AC68" s="80">
        <f t="shared" si="0"/>
        <v>13.866666666666665</v>
      </c>
      <c r="AD68" s="80">
        <f t="shared" si="0"/>
        <v>14.399999999999999</v>
      </c>
      <c r="AE68" s="80">
        <f t="shared" si="0"/>
        <v>14.933333333333332</v>
      </c>
      <c r="AF68" s="80">
        <f t="shared" si="0"/>
        <v>15.466666666666665</v>
      </c>
      <c r="AG68" s="80">
        <f t="shared" si="0"/>
        <v>15.999999999999998</v>
      </c>
    </row>
    <row r="70" spans="3:62" x14ac:dyDescent="0.25">
      <c r="C70" s="80">
        <f>-16+E65/2</f>
        <v>-15.733333333333333</v>
      </c>
      <c r="D70" s="80">
        <f>C70+$E$65</f>
        <v>-15.2</v>
      </c>
      <c r="E70" s="80">
        <f t="shared" ref="E70:BJ70" si="1">D70+$E$65</f>
        <v>-14.666666666666666</v>
      </c>
      <c r="F70" s="80">
        <f t="shared" si="1"/>
        <v>-14.133333333333333</v>
      </c>
      <c r="G70" s="80">
        <f t="shared" si="1"/>
        <v>-13.6</v>
      </c>
      <c r="H70" s="80">
        <f t="shared" si="1"/>
        <v>-13.066666666666666</v>
      </c>
      <c r="I70" s="80">
        <f t="shared" si="1"/>
        <v>-12.533333333333333</v>
      </c>
      <c r="J70" s="80">
        <f t="shared" si="1"/>
        <v>-12</v>
      </c>
      <c r="K70" s="80">
        <f t="shared" si="1"/>
        <v>-11.466666666666667</v>
      </c>
      <c r="L70" s="80">
        <f t="shared" si="1"/>
        <v>-10.933333333333334</v>
      </c>
      <c r="M70" s="80">
        <f t="shared" si="1"/>
        <v>-10.4</v>
      </c>
      <c r="N70" s="80">
        <f t="shared" si="1"/>
        <v>-9.8666666666666671</v>
      </c>
      <c r="O70" s="80">
        <f t="shared" si="1"/>
        <v>-9.3333333333333339</v>
      </c>
      <c r="P70" s="80">
        <f t="shared" si="1"/>
        <v>-8.8000000000000007</v>
      </c>
      <c r="Q70" s="80">
        <f t="shared" si="1"/>
        <v>-8.2666666666666675</v>
      </c>
      <c r="R70" s="80">
        <f t="shared" si="1"/>
        <v>-7.7333333333333343</v>
      </c>
      <c r="S70" s="80">
        <f t="shared" si="1"/>
        <v>-7.2000000000000011</v>
      </c>
      <c r="T70" s="80">
        <f t="shared" si="1"/>
        <v>-6.6666666666666679</v>
      </c>
      <c r="U70" s="80">
        <f t="shared" si="1"/>
        <v>-6.1333333333333346</v>
      </c>
      <c r="V70" s="80">
        <f t="shared" si="1"/>
        <v>-5.6000000000000014</v>
      </c>
      <c r="W70" s="80">
        <f t="shared" si="1"/>
        <v>-5.0666666666666682</v>
      </c>
      <c r="X70" s="80">
        <f t="shared" si="1"/>
        <v>-4.533333333333335</v>
      </c>
      <c r="Y70" s="80">
        <f t="shared" si="1"/>
        <v>-4.0000000000000018</v>
      </c>
      <c r="Z70" s="80">
        <f t="shared" si="1"/>
        <v>-3.4666666666666686</v>
      </c>
      <c r="AA70" s="80">
        <f t="shared" si="1"/>
        <v>-2.9333333333333353</v>
      </c>
      <c r="AB70" s="80">
        <f t="shared" si="1"/>
        <v>-2.4000000000000021</v>
      </c>
      <c r="AC70" s="80">
        <f t="shared" si="1"/>
        <v>-1.8666666666666689</v>
      </c>
      <c r="AD70" s="80">
        <f t="shared" si="1"/>
        <v>-1.3333333333333357</v>
      </c>
      <c r="AE70" s="80">
        <f t="shared" si="1"/>
        <v>-0.80000000000000238</v>
      </c>
      <c r="AF70" s="80">
        <f t="shared" si="1"/>
        <v>-0.26666666666666905</v>
      </c>
      <c r="AG70" s="80">
        <f t="shared" si="1"/>
        <v>0.26666666666666428</v>
      </c>
      <c r="AH70" s="80">
        <f t="shared" si="1"/>
        <v>0.7999999999999976</v>
      </c>
      <c r="AI70" s="80">
        <f t="shared" si="1"/>
        <v>1.3333333333333308</v>
      </c>
      <c r="AJ70" s="80">
        <f t="shared" si="1"/>
        <v>1.866666666666664</v>
      </c>
      <c r="AK70" s="80">
        <f t="shared" si="1"/>
        <v>2.3999999999999972</v>
      </c>
      <c r="AL70" s="80">
        <f t="shared" si="1"/>
        <v>2.9333333333333305</v>
      </c>
      <c r="AM70" s="80">
        <f t="shared" si="1"/>
        <v>3.4666666666666637</v>
      </c>
      <c r="AN70" s="80">
        <f t="shared" si="1"/>
        <v>3.9999999999999969</v>
      </c>
      <c r="AO70" s="80">
        <f t="shared" si="1"/>
        <v>4.5333333333333306</v>
      </c>
      <c r="AP70" s="80">
        <f t="shared" si="1"/>
        <v>5.0666666666666638</v>
      </c>
      <c r="AQ70" s="80">
        <f t="shared" si="1"/>
        <v>5.599999999999997</v>
      </c>
      <c r="AR70" s="80">
        <f t="shared" si="1"/>
        <v>6.1333333333333302</v>
      </c>
      <c r="AS70" s="80">
        <f t="shared" si="1"/>
        <v>6.6666666666666634</v>
      </c>
      <c r="AT70" s="80">
        <f t="shared" si="1"/>
        <v>7.1999999999999966</v>
      </c>
      <c r="AU70" s="80">
        <f t="shared" si="1"/>
        <v>7.7333333333333298</v>
      </c>
      <c r="AV70" s="80">
        <f t="shared" si="1"/>
        <v>8.2666666666666639</v>
      </c>
      <c r="AW70" s="80">
        <f t="shared" si="1"/>
        <v>8.7999999999999972</v>
      </c>
      <c r="AX70" s="80">
        <f t="shared" si="1"/>
        <v>9.3333333333333304</v>
      </c>
      <c r="AY70" s="80">
        <f t="shared" si="1"/>
        <v>9.8666666666666636</v>
      </c>
      <c r="AZ70" s="80">
        <f t="shared" si="1"/>
        <v>10.399999999999997</v>
      </c>
      <c r="BA70" s="80">
        <f t="shared" si="1"/>
        <v>10.93333333333333</v>
      </c>
      <c r="BB70" s="80">
        <f t="shared" si="1"/>
        <v>11.466666666666663</v>
      </c>
      <c r="BC70" s="80">
        <f t="shared" si="1"/>
        <v>11.999999999999996</v>
      </c>
      <c r="BD70" s="80">
        <f t="shared" si="1"/>
        <v>12.53333333333333</v>
      </c>
      <c r="BE70" s="80">
        <f t="shared" si="1"/>
        <v>13.066666666666663</v>
      </c>
      <c r="BF70" s="80">
        <f t="shared" si="1"/>
        <v>13.599999999999996</v>
      </c>
      <c r="BG70" s="80">
        <f t="shared" si="1"/>
        <v>14.133333333333329</v>
      </c>
      <c r="BH70" s="80">
        <f t="shared" si="1"/>
        <v>14.666666666666663</v>
      </c>
      <c r="BI70" s="80">
        <f t="shared" si="1"/>
        <v>15.199999999999996</v>
      </c>
      <c r="BJ70" s="80">
        <f t="shared" si="1"/>
        <v>15.733333333333329</v>
      </c>
    </row>
    <row r="76" spans="3:62" x14ac:dyDescent="0.25">
      <c r="D76" s="80">
        <v>0</v>
      </c>
      <c r="E76" s="80">
        <v>0.53333333333333299</v>
      </c>
      <c r="F76" s="80">
        <v>1.0666666666666667</v>
      </c>
      <c r="G76" s="80">
        <v>1.6</v>
      </c>
      <c r="H76" s="80">
        <v>2.1333333333333333</v>
      </c>
      <c r="I76" s="80">
        <v>2.6666666666666665</v>
      </c>
      <c r="J76" s="80">
        <v>3.1999999999999997</v>
      </c>
      <c r="K76" s="80">
        <v>3.7333333333333329</v>
      </c>
      <c r="L76" s="80">
        <v>4.2666666666666666</v>
      </c>
      <c r="M76" s="80">
        <v>4.8</v>
      </c>
      <c r="N76" s="80">
        <v>5.333333333333333</v>
      </c>
      <c r="O76" s="80">
        <v>5.8666666666666663</v>
      </c>
      <c r="P76" s="80">
        <v>6.3999999999999995</v>
      </c>
      <c r="Q76" s="80">
        <v>6.9333333333333327</v>
      </c>
      <c r="R76" s="80">
        <v>7.4666666666666659</v>
      </c>
      <c r="S76" s="80">
        <v>7.9999999999999991</v>
      </c>
      <c r="T76" s="80">
        <v>8.5333333333333332</v>
      </c>
      <c r="U76" s="80">
        <v>9.0666666666666664</v>
      </c>
      <c r="V76" s="80">
        <v>9.6</v>
      </c>
      <c r="W76" s="80">
        <v>10.133333333333333</v>
      </c>
      <c r="X76" s="80">
        <v>10.666666666666666</v>
      </c>
      <c r="Y76" s="80">
        <v>11.2</v>
      </c>
      <c r="Z76" s="80">
        <v>11.733333333333333</v>
      </c>
      <c r="AA76" s="80">
        <v>12.266666666666666</v>
      </c>
      <c r="AB76" s="80">
        <v>12.799999999999999</v>
      </c>
      <c r="AC76" s="80">
        <v>13.333333333333332</v>
      </c>
      <c r="AD76" s="80">
        <v>13.866666666666665</v>
      </c>
      <c r="AE76" s="80">
        <v>14.399999999999999</v>
      </c>
      <c r="AF76" s="80">
        <v>14.933333333333332</v>
      </c>
      <c r="AG76" s="80">
        <v>15.466666666666665</v>
      </c>
      <c r="AH76" s="80">
        <v>15.999999999999998</v>
      </c>
    </row>
    <row r="78" spans="3:62" x14ac:dyDescent="0.25">
      <c r="D78" s="80">
        <v>15.999999999999998</v>
      </c>
      <c r="E78" s="80">
        <f>D78*-1</f>
        <v>-15.999999999999998</v>
      </c>
      <c r="F78" s="80">
        <v>-15.999999999999998</v>
      </c>
    </row>
    <row r="79" spans="3:62" x14ac:dyDescent="0.25">
      <c r="D79" s="80">
        <v>15.466666666666665</v>
      </c>
      <c r="E79" s="80">
        <f t="shared" ref="E79:E108" si="2">D79*-1</f>
        <v>-15.466666666666665</v>
      </c>
      <c r="F79" s="80">
        <v>-15.466666666666665</v>
      </c>
    </row>
    <row r="80" spans="3:62" x14ac:dyDescent="0.25">
      <c r="D80" s="80">
        <v>14.933333333333332</v>
      </c>
      <c r="E80" s="80">
        <f t="shared" si="2"/>
        <v>-14.933333333333332</v>
      </c>
      <c r="F80" s="80">
        <v>-14.933333333333332</v>
      </c>
    </row>
    <row r="81" spans="4:6" x14ac:dyDescent="0.25">
      <c r="D81" s="80">
        <v>14.399999999999999</v>
      </c>
      <c r="E81" s="80">
        <f t="shared" si="2"/>
        <v>-14.399999999999999</v>
      </c>
      <c r="F81" s="80">
        <v>-14.399999999999999</v>
      </c>
    </row>
    <row r="82" spans="4:6" x14ac:dyDescent="0.25">
      <c r="D82" s="80">
        <v>13.866666666666665</v>
      </c>
      <c r="E82" s="80">
        <f t="shared" si="2"/>
        <v>-13.866666666666665</v>
      </c>
      <c r="F82" s="80">
        <v>-13.866666666666665</v>
      </c>
    </row>
    <row r="83" spans="4:6" x14ac:dyDescent="0.25">
      <c r="D83" s="80">
        <v>13.333333333333332</v>
      </c>
      <c r="E83" s="80">
        <f t="shared" si="2"/>
        <v>-13.333333333333332</v>
      </c>
      <c r="F83" s="80">
        <v>-13.333333333333332</v>
      </c>
    </row>
    <row r="84" spans="4:6" x14ac:dyDescent="0.25">
      <c r="D84" s="80">
        <v>12.799999999999999</v>
      </c>
      <c r="E84" s="80">
        <f t="shared" si="2"/>
        <v>-12.799999999999999</v>
      </c>
      <c r="F84" s="80">
        <v>-12.799999999999999</v>
      </c>
    </row>
    <row r="85" spans="4:6" x14ac:dyDescent="0.25">
      <c r="D85" s="80">
        <v>12.266666666666666</v>
      </c>
      <c r="E85" s="80">
        <f t="shared" si="2"/>
        <v>-12.266666666666666</v>
      </c>
      <c r="F85" s="80">
        <v>-12.266666666666666</v>
      </c>
    </row>
    <row r="86" spans="4:6" x14ac:dyDescent="0.25">
      <c r="D86" s="80">
        <v>11.733333333333333</v>
      </c>
      <c r="E86" s="80">
        <f t="shared" si="2"/>
        <v>-11.733333333333333</v>
      </c>
      <c r="F86" s="80">
        <v>-11.733333333333333</v>
      </c>
    </row>
    <row r="87" spans="4:6" x14ac:dyDescent="0.25">
      <c r="D87" s="80">
        <v>11.2</v>
      </c>
      <c r="E87" s="80">
        <f t="shared" si="2"/>
        <v>-11.2</v>
      </c>
      <c r="F87" s="80">
        <v>-11.2</v>
      </c>
    </row>
    <row r="88" spans="4:6" x14ac:dyDescent="0.25">
      <c r="D88" s="80">
        <v>10.666666666666666</v>
      </c>
      <c r="E88" s="80">
        <f t="shared" si="2"/>
        <v>-10.666666666666666</v>
      </c>
      <c r="F88" s="80">
        <v>-10.666666666666666</v>
      </c>
    </row>
    <row r="89" spans="4:6" x14ac:dyDescent="0.25">
      <c r="D89" s="80">
        <v>10.133333333333333</v>
      </c>
      <c r="E89" s="80">
        <f t="shared" si="2"/>
        <v>-10.133333333333333</v>
      </c>
      <c r="F89" s="80">
        <v>-10.133333333333333</v>
      </c>
    </row>
    <row r="90" spans="4:6" x14ac:dyDescent="0.25">
      <c r="D90" s="80">
        <v>9.6</v>
      </c>
      <c r="E90" s="80">
        <f t="shared" si="2"/>
        <v>-9.6</v>
      </c>
      <c r="F90" s="80">
        <v>-9.6</v>
      </c>
    </row>
    <row r="91" spans="4:6" x14ac:dyDescent="0.25">
      <c r="D91" s="80">
        <v>9.0666666666666664</v>
      </c>
      <c r="E91" s="80">
        <f t="shared" si="2"/>
        <v>-9.0666666666666664</v>
      </c>
      <c r="F91" s="80">
        <v>-9.0666666666666664</v>
      </c>
    </row>
    <row r="92" spans="4:6" x14ac:dyDescent="0.25">
      <c r="D92" s="80">
        <v>8.5333333333333332</v>
      </c>
      <c r="E92" s="80">
        <f t="shared" si="2"/>
        <v>-8.5333333333333332</v>
      </c>
      <c r="F92" s="80">
        <v>-8.5333333333333332</v>
      </c>
    </row>
    <row r="93" spans="4:6" x14ac:dyDescent="0.25">
      <c r="D93" s="80">
        <v>7.9999999999999991</v>
      </c>
      <c r="E93" s="80">
        <f t="shared" si="2"/>
        <v>-7.9999999999999991</v>
      </c>
      <c r="F93" s="80">
        <v>-7.9999999999999991</v>
      </c>
    </row>
    <row r="94" spans="4:6" x14ac:dyDescent="0.25">
      <c r="D94" s="80">
        <v>7.4666666666666659</v>
      </c>
      <c r="E94" s="80">
        <f t="shared" si="2"/>
        <v>-7.4666666666666659</v>
      </c>
      <c r="F94" s="80">
        <v>-7.4666666666666659</v>
      </c>
    </row>
    <row r="95" spans="4:6" x14ac:dyDescent="0.25">
      <c r="D95" s="80">
        <v>6.9333333333333327</v>
      </c>
      <c r="E95" s="80">
        <f t="shared" si="2"/>
        <v>-6.9333333333333327</v>
      </c>
      <c r="F95" s="80">
        <v>-6.9333333333333327</v>
      </c>
    </row>
    <row r="96" spans="4:6" x14ac:dyDescent="0.25">
      <c r="D96" s="80">
        <v>6.3999999999999995</v>
      </c>
      <c r="E96" s="80">
        <f t="shared" si="2"/>
        <v>-6.3999999999999995</v>
      </c>
      <c r="F96" s="80">
        <v>-6.3999999999999995</v>
      </c>
    </row>
    <row r="97" spans="4:6" x14ac:dyDescent="0.25">
      <c r="D97" s="80">
        <v>5.8666666666666663</v>
      </c>
      <c r="E97" s="80">
        <f t="shared" si="2"/>
        <v>-5.8666666666666663</v>
      </c>
      <c r="F97" s="80">
        <v>-5.8666666666666663</v>
      </c>
    </row>
    <row r="98" spans="4:6" x14ac:dyDescent="0.25">
      <c r="D98" s="80">
        <v>5.333333333333333</v>
      </c>
      <c r="E98" s="80">
        <f t="shared" si="2"/>
        <v>-5.333333333333333</v>
      </c>
      <c r="F98" s="80">
        <v>-5.333333333333333</v>
      </c>
    </row>
    <row r="99" spans="4:6" x14ac:dyDescent="0.25">
      <c r="D99" s="80">
        <v>4.8</v>
      </c>
      <c r="E99" s="80">
        <f t="shared" si="2"/>
        <v>-4.8</v>
      </c>
      <c r="F99" s="80">
        <v>-4.8</v>
      </c>
    </row>
    <row r="100" spans="4:6" x14ac:dyDescent="0.25">
      <c r="D100" s="80">
        <v>4.2666666666666666</v>
      </c>
      <c r="E100" s="80">
        <f t="shared" si="2"/>
        <v>-4.2666666666666666</v>
      </c>
      <c r="F100" s="80">
        <v>-4.2666666666666666</v>
      </c>
    </row>
    <row r="101" spans="4:6" x14ac:dyDescent="0.25">
      <c r="D101" s="80">
        <v>3.7333333333333329</v>
      </c>
      <c r="E101" s="80">
        <f t="shared" si="2"/>
        <v>-3.7333333333333329</v>
      </c>
      <c r="F101" s="80">
        <v>-3.7333333333333329</v>
      </c>
    </row>
    <row r="102" spans="4:6" x14ac:dyDescent="0.25">
      <c r="D102" s="80">
        <v>3.1999999999999997</v>
      </c>
      <c r="E102" s="80">
        <f t="shared" si="2"/>
        <v>-3.1999999999999997</v>
      </c>
      <c r="F102" s="80">
        <v>-3.1999999999999997</v>
      </c>
    </row>
    <row r="103" spans="4:6" x14ac:dyDescent="0.25">
      <c r="D103" s="80">
        <v>2.6666666666666665</v>
      </c>
      <c r="E103" s="80">
        <f t="shared" si="2"/>
        <v>-2.6666666666666665</v>
      </c>
      <c r="F103" s="80">
        <v>-2.6666666666666665</v>
      </c>
    </row>
    <row r="104" spans="4:6" x14ac:dyDescent="0.25">
      <c r="D104" s="80">
        <v>2.1333333333333333</v>
      </c>
      <c r="E104" s="80">
        <f t="shared" si="2"/>
        <v>-2.1333333333333333</v>
      </c>
      <c r="F104" s="80">
        <v>-2.1333333333333333</v>
      </c>
    </row>
    <row r="105" spans="4:6" x14ac:dyDescent="0.25">
      <c r="D105" s="80">
        <v>1.6</v>
      </c>
      <c r="E105" s="80">
        <f t="shared" si="2"/>
        <v>-1.6</v>
      </c>
      <c r="F105" s="80">
        <v>-1.6</v>
      </c>
    </row>
    <row r="106" spans="4:6" x14ac:dyDescent="0.25">
      <c r="D106" s="80">
        <v>1.0666666666666667</v>
      </c>
      <c r="E106" s="80">
        <f t="shared" si="2"/>
        <v>-1.0666666666666667</v>
      </c>
      <c r="F106" s="80">
        <v>-1.0666666666666667</v>
      </c>
    </row>
    <row r="107" spans="4:6" x14ac:dyDescent="0.25">
      <c r="D107" s="80">
        <v>0.53333333333333333</v>
      </c>
      <c r="E107" s="80">
        <f t="shared" si="2"/>
        <v>-0.53333333333333333</v>
      </c>
      <c r="F107" s="80">
        <v>-0.53333333333333333</v>
      </c>
    </row>
    <row r="108" spans="4:6" x14ac:dyDescent="0.25">
      <c r="D108" s="80">
        <v>0</v>
      </c>
      <c r="E108" s="80">
        <f t="shared" si="2"/>
        <v>0</v>
      </c>
      <c r="F108" s="80">
        <v>0</v>
      </c>
    </row>
  </sheetData>
  <mergeCells count="5">
    <mergeCell ref="C2:H2"/>
    <mergeCell ref="C9:BK9"/>
    <mergeCell ref="C16:BK16"/>
    <mergeCell ref="C23:BK23"/>
    <mergeCell ref="C31:H3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2:BK62"/>
  <sheetViews>
    <sheetView showGridLines="0" topLeftCell="C1" zoomScaleNormal="100" workbookViewId="0">
      <selection activeCell="G11" sqref="G11"/>
    </sheetView>
  </sheetViews>
  <sheetFormatPr defaultRowHeight="15" x14ac:dyDescent="0.25"/>
  <cols>
    <col min="1" max="2" width="9.140625" style="80"/>
    <col min="3" max="3" width="21.140625" style="80" customWidth="1"/>
    <col min="4" max="4" width="10.28515625" style="80" bestFit="1" customWidth="1"/>
    <col min="5" max="8" width="9.85546875" style="80" bestFit="1" customWidth="1"/>
    <col min="9" max="63" width="9.7109375" style="80" bestFit="1" customWidth="1"/>
    <col min="64" max="16384" width="9.140625" style="80"/>
  </cols>
  <sheetData>
    <row r="2" spans="3:63" s="96" customFormat="1" x14ac:dyDescent="0.25">
      <c r="C2" s="201" t="s">
        <v>6</v>
      </c>
      <c r="D2" s="202"/>
      <c r="E2" s="202"/>
      <c r="F2" s="202"/>
      <c r="G2" s="202"/>
      <c r="H2" s="203"/>
    </row>
    <row r="3" spans="3:63" s="96" customFormat="1" x14ac:dyDescent="0.25">
      <c r="C3" s="15"/>
      <c r="D3" s="97"/>
      <c r="E3" s="97"/>
      <c r="F3" s="97"/>
      <c r="G3" s="97"/>
      <c r="H3" s="98"/>
    </row>
    <row r="4" spans="3:63" s="96" customFormat="1" x14ac:dyDescent="0.25">
      <c r="C4" s="16" t="s">
        <v>27</v>
      </c>
      <c r="D4" s="99">
        <v>40.973525000000009</v>
      </c>
      <c r="E4" s="99">
        <v>57.194583999999992</v>
      </c>
      <c r="F4" s="99">
        <v>60.671268999999981</v>
      </c>
      <c r="G4" s="99">
        <v>58.028580999999996</v>
      </c>
      <c r="H4" s="100">
        <v>35.591031000000001</v>
      </c>
      <c r="K4" s="80"/>
      <c r="L4" s="80"/>
      <c r="M4" s="80"/>
      <c r="N4" s="80"/>
      <c r="O4" s="80"/>
      <c r="P4" s="80"/>
    </row>
    <row r="5" spans="3:63" s="96" customFormat="1" x14ac:dyDescent="0.25">
      <c r="C5" s="16"/>
      <c r="D5" s="99"/>
      <c r="E5" s="99"/>
      <c r="F5" s="99"/>
      <c r="G5" s="99"/>
      <c r="H5" s="100"/>
      <c r="K5" s="80"/>
      <c r="L5" s="80"/>
      <c r="M5" s="80"/>
      <c r="N5" s="80"/>
      <c r="O5" s="80"/>
      <c r="P5" s="80"/>
    </row>
    <row r="6" spans="3:63" s="96" customFormat="1" x14ac:dyDescent="0.25">
      <c r="C6" s="16" t="s">
        <v>10</v>
      </c>
      <c r="D6" s="6">
        <v>680</v>
      </c>
      <c r="E6" s="6">
        <v>940</v>
      </c>
      <c r="F6" s="6">
        <v>960</v>
      </c>
      <c r="G6" s="6">
        <v>800</v>
      </c>
      <c r="H6" s="7">
        <v>550</v>
      </c>
      <c r="K6" s="80"/>
      <c r="L6" s="80"/>
      <c r="M6" s="80"/>
      <c r="N6" s="80"/>
      <c r="O6" s="80"/>
      <c r="P6" s="80"/>
    </row>
    <row r="7" spans="3:63" s="96" customFormat="1" x14ac:dyDescent="0.25">
      <c r="C7" s="28" t="s">
        <v>28</v>
      </c>
      <c r="D7" s="101">
        <v>3.2</v>
      </c>
      <c r="E7" s="101">
        <v>9.6</v>
      </c>
      <c r="F7" s="101">
        <v>16</v>
      </c>
      <c r="G7" s="101">
        <v>22.400000000000002</v>
      </c>
      <c r="H7" s="102">
        <v>28.800000000000004</v>
      </c>
    </row>
    <row r="9" spans="3:63" x14ac:dyDescent="0.25">
      <c r="C9" s="201" t="s">
        <v>12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3"/>
    </row>
    <row r="10" spans="3:63" x14ac:dyDescent="0.2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3:63" x14ac:dyDescent="0.25">
      <c r="C11" s="16" t="s">
        <v>27</v>
      </c>
      <c r="D11" s="6">
        <v>28.108037999999993</v>
      </c>
      <c r="E11" s="6">
        <v>28.108037999999993</v>
      </c>
      <c r="F11" s="6">
        <v>28.108037999999993</v>
      </c>
      <c r="G11" s="6">
        <v>28.108037999999993</v>
      </c>
      <c r="H11" s="6">
        <v>28.108037999999993</v>
      </c>
      <c r="I11" s="6">
        <v>28.108037999999993</v>
      </c>
      <c r="J11" s="6">
        <v>28.108037999999993</v>
      </c>
      <c r="K11" s="6">
        <v>28.108037999999993</v>
      </c>
      <c r="L11" s="6">
        <v>28.108037999999993</v>
      </c>
      <c r="M11" s="6">
        <v>28.108037999999993</v>
      </c>
      <c r="N11" s="6">
        <v>28.108037999999993</v>
      </c>
      <c r="O11" s="6">
        <v>28.108037999999993</v>
      </c>
      <c r="P11" s="6">
        <v>28.108037999999993</v>
      </c>
      <c r="Q11" s="6">
        <v>28.108037999999993</v>
      </c>
      <c r="R11" s="6">
        <v>28.108037999999993</v>
      </c>
      <c r="S11" s="6">
        <v>28.108037999999993</v>
      </c>
      <c r="T11" s="6">
        <v>28.108037999999993</v>
      </c>
      <c r="U11" s="6">
        <v>28.108037999999993</v>
      </c>
      <c r="V11" s="6">
        <v>28.108037999999993</v>
      </c>
      <c r="W11" s="6">
        <v>28.108037999999993</v>
      </c>
      <c r="X11" s="6">
        <v>28.108037999999993</v>
      </c>
      <c r="Y11" s="6">
        <v>28.108037999999993</v>
      </c>
      <c r="Z11" s="6">
        <v>28.108037999999993</v>
      </c>
      <c r="AA11" s="6">
        <v>28.108037999999993</v>
      </c>
      <c r="AB11" s="6">
        <v>28.108037999999993</v>
      </c>
      <c r="AC11" s="6">
        <v>28.108037999999993</v>
      </c>
      <c r="AD11" s="6">
        <v>28.108037999999993</v>
      </c>
      <c r="AE11" s="6">
        <v>28.108037999999993</v>
      </c>
      <c r="AF11" s="6">
        <v>28.108037999999993</v>
      </c>
      <c r="AG11" s="6">
        <v>28.108037999999993</v>
      </c>
      <c r="AH11" s="6">
        <v>28.108037999999993</v>
      </c>
      <c r="AI11" s="6">
        <v>28.108037999999993</v>
      </c>
      <c r="AJ11" s="6">
        <v>28.108037999999993</v>
      </c>
      <c r="AK11" s="6">
        <v>28.108037999999993</v>
      </c>
      <c r="AL11" s="6">
        <v>28.108037999999993</v>
      </c>
      <c r="AM11" s="6">
        <v>28.108037999999993</v>
      </c>
      <c r="AN11" s="6">
        <v>28.108037999999993</v>
      </c>
      <c r="AO11" s="6">
        <v>28.108037999999993</v>
      </c>
      <c r="AP11" s="6">
        <v>28.108037999999993</v>
      </c>
      <c r="AQ11" s="6">
        <v>28.108037999999993</v>
      </c>
      <c r="AR11" s="6">
        <v>28.108037999999993</v>
      </c>
      <c r="AS11" s="6">
        <v>28.108037999999993</v>
      </c>
      <c r="AT11" s="6">
        <v>28.108037999999993</v>
      </c>
      <c r="AU11" s="6">
        <v>28.108037999999993</v>
      </c>
      <c r="AV11" s="6">
        <v>28.108037999999993</v>
      </c>
      <c r="AW11" s="6">
        <v>28.108037999999993</v>
      </c>
      <c r="AX11" s="6">
        <v>28.108037999999993</v>
      </c>
      <c r="AY11" s="6">
        <v>28.108037999999993</v>
      </c>
      <c r="AZ11" s="6">
        <v>28.108037999999993</v>
      </c>
      <c r="BA11" s="6">
        <v>28.108037999999993</v>
      </c>
      <c r="BB11" s="6">
        <v>28.108037999999993</v>
      </c>
      <c r="BC11" s="6">
        <v>28.108037999999993</v>
      </c>
      <c r="BD11" s="6">
        <v>28.108037999999993</v>
      </c>
      <c r="BE11" s="6">
        <v>28.108037999999993</v>
      </c>
      <c r="BF11" s="6">
        <v>28.108037999999993</v>
      </c>
      <c r="BG11" s="6">
        <v>28.108037999999993</v>
      </c>
      <c r="BH11" s="6">
        <v>28.108037999999993</v>
      </c>
      <c r="BI11" s="6">
        <v>28.108037999999993</v>
      </c>
      <c r="BJ11" s="6">
        <v>28.108037999999993</v>
      </c>
      <c r="BK11" s="7">
        <v>28.108037999999993</v>
      </c>
    </row>
    <row r="12" spans="3:63" x14ac:dyDescent="0.25"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</row>
    <row r="13" spans="3:63" x14ac:dyDescent="0.25">
      <c r="C13" s="16" t="s">
        <v>10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  <c r="AH13" s="6">
        <v>450</v>
      </c>
      <c r="AI13" s="6">
        <v>450</v>
      </c>
      <c r="AJ13" s="6">
        <v>450</v>
      </c>
      <c r="AK13" s="6">
        <v>450</v>
      </c>
      <c r="AL13" s="6">
        <v>450</v>
      </c>
      <c r="AM13" s="6">
        <v>450</v>
      </c>
      <c r="AN13" s="6">
        <v>450</v>
      </c>
      <c r="AO13" s="6">
        <v>450</v>
      </c>
      <c r="AP13" s="6">
        <v>450</v>
      </c>
      <c r="AQ13" s="6">
        <v>450</v>
      </c>
      <c r="AR13" s="6">
        <v>450</v>
      </c>
      <c r="AS13" s="6">
        <v>450</v>
      </c>
      <c r="AT13" s="6">
        <v>450</v>
      </c>
      <c r="AU13" s="6">
        <v>450</v>
      </c>
      <c r="AV13" s="6">
        <v>450</v>
      </c>
      <c r="AW13" s="6">
        <v>450</v>
      </c>
      <c r="AX13" s="6">
        <v>450</v>
      </c>
      <c r="AY13" s="6">
        <v>450</v>
      </c>
      <c r="AZ13" s="6">
        <v>450</v>
      </c>
      <c r="BA13" s="6">
        <v>450</v>
      </c>
      <c r="BB13" s="6">
        <v>450</v>
      </c>
      <c r="BC13" s="6">
        <v>450</v>
      </c>
      <c r="BD13" s="6">
        <v>450</v>
      </c>
      <c r="BE13" s="6">
        <v>450</v>
      </c>
      <c r="BF13" s="6">
        <v>450</v>
      </c>
      <c r="BG13" s="6">
        <v>450</v>
      </c>
      <c r="BH13" s="6">
        <v>450</v>
      </c>
      <c r="BI13" s="6">
        <v>450</v>
      </c>
      <c r="BJ13" s="6">
        <v>450</v>
      </c>
      <c r="BK13" s="7">
        <v>450</v>
      </c>
    </row>
    <row r="14" spans="3:63" x14ac:dyDescent="0.25">
      <c r="C14" s="28" t="s">
        <v>28</v>
      </c>
      <c r="D14" s="103">
        <v>0.26666666666666666</v>
      </c>
      <c r="E14" s="103">
        <v>0.8</v>
      </c>
      <c r="F14" s="103">
        <v>1.3333333333333335</v>
      </c>
      <c r="G14" s="103">
        <v>1.8666666666666669</v>
      </c>
      <c r="H14" s="103">
        <v>2.4</v>
      </c>
      <c r="I14" s="103">
        <v>2.9333333333333336</v>
      </c>
      <c r="J14" s="103">
        <v>3.4666666666666672</v>
      </c>
      <c r="K14" s="103">
        <v>4</v>
      </c>
      <c r="L14" s="103">
        <v>4.5333333333333332</v>
      </c>
      <c r="M14" s="103">
        <v>5.0666666666666664</v>
      </c>
      <c r="N14" s="103">
        <v>5.6</v>
      </c>
      <c r="O14" s="103">
        <v>6.1333333333333329</v>
      </c>
      <c r="P14" s="103">
        <v>6.666666666666667</v>
      </c>
      <c r="Q14" s="103">
        <v>7.2000000000000011</v>
      </c>
      <c r="R14" s="103">
        <v>7.7333333333333334</v>
      </c>
      <c r="S14" s="103">
        <v>8.2666666666666657</v>
      </c>
      <c r="T14" s="103">
        <v>8.8000000000000007</v>
      </c>
      <c r="U14" s="103">
        <v>9.3333333333333321</v>
      </c>
      <c r="V14" s="103">
        <v>9.8666666666666671</v>
      </c>
      <c r="W14" s="103">
        <v>10.399999999999999</v>
      </c>
      <c r="X14" s="103">
        <v>10.933333333333334</v>
      </c>
      <c r="Y14" s="103">
        <v>11.466666666666665</v>
      </c>
      <c r="Z14" s="103">
        <v>12</v>
      </c>
      <c r="AA14" s="103">
        <v>12.533333333333335</v>
      </c>
      <c r="AB14" s="103">
        <v>13.066666666666665</v>
      </c>
      <c r="AC14" s="103">
        <v>13.600000000000001</v>
      </c>
      <c r="AD14" s="103">
        <v>14.133333333333335</v>
      </c>
      <c r="AE14" s="103">
        <v>14.66666666666667</v>
      </c>
      <c r="AF14" s="103">
        <v>15.2</v>
      </c>
      <c r="AG14" s="103">
        <v>15.733333333333336</v>
      </c>
      <c r="AH14" s="103">
        <v>16.266666666666666</v>
      </c>
      <c r="AI14" s="103">
        <v>16.8</v>
      </c>
      <c r="AJ14" s="103">
        <v>17.333333333333336</v>
      </c>
      <c r="AK14" s="103">
        <v>17.866666666666667</v>
      </c>
      <c r="AL14" s="103">
        <v>18.399999999999999</v>
      </c>
      <c r="AM14" s="103">
        <v>18.933333333333337</v>
      </c>
      <c r="AN14" s="103">
        <v>19.466666666666669</v>
      </c>
      <c r="AO14" s="103">
        <v>20</v>
      </c>
      <c r="AP14" s="103">
        <v>20.533333333333331</v>
      </c>
      <c r="AQ14" s="103">
        <v>21.066666666666666</v>
      </c>
      <c r="AR14" s="103">
        <v>21.6</v>
      </c>
      <c r="AS14" s="103">
        <v>22.133333333333333</v>
      </c>
      <c r="AT14" s="103">
        <v>22.666666666666664</v>
      </c>
      <c r="AU14" s="103">
        <v>23.2</v>
      </c>
      <c r="AV14" s="103">
        <v>23.733333333333334</v>
      </c>
      <c r="AW14" s="103">
        <v>24.266666666666666</v>
      </c>
      <c r="AX14" s="103">
        <v>24.800000000000004</v>
      </c>
      <c r="AY14" s="103">
        <v>25.333333333333336</v>
      </c>
      <c r="AZ14" s="103">
        <v>25.866666666666667</v>
      </c>
      <c r="BA14" s="103">
        <v>26.400000000000002</v>
      </c>
      <c r="BB14" s="103">
        <v>26.933333333333337</v>
      </c>
      <c r="BC14" s="103">
        <v>27.466666666666669</v>
      </c>
      <c r="BD14" s="103">
        <v>28.000000000000004</v>
      </c>
      <c r="BE14" s="103">
        <v>28.533333333333331</v>
      </c>
      <c r="BF14" s="103">
        <v>29.06666666666667</v>
      </c>
      <c r="BG14" s="103">
        <v>29.600000000000005</v>
      </c>
      <c r="BH14" s="103">
        <v>30.133333333333333</v>
      </c>
      <c r="BI14" s="103">
        <v>30.666666666666664</v>
      </c>
      <c r="BJ14" s="103">
        <v>31.2</v>
      </c>
      <c r="BK14" s="104">
        <v>31.733333333333334</v>
      </c>
    </row>
    <row r="16" spans="3:63" x14ac:dyDescent="0.25">
      <c r="C16" s="201" t="s">
        <v>7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</row>
    <row r="17" spans="3:63" x14ac:dyDescent="0.2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7"/>
    </row>
    <row r="18" spans="3:63" x14ac:dyDescent="0.25">
      <c r="C18" s="16" t="s">
        <v>27</v>
      </c>
      <c r="D18" s="6">
        <v>29.486519850171302</v>
      </c>
      <c r="E18" s="6">
        <v>32.1684214186361</v>
      </c>
      <c r="F18" s="6">
        <v>34.746201202181602</v>
      </c>
      <c r="G18" s="6">
        <v>37.215987937195898</v>
      </c>
      <c r="H18" s="6">
        <v>39.574965087641203</v>
      </c>
      <c r="I18" s="6">
        <v>41.821293502470901</v>
      </c>
      <c r="J18" s="6">
        <v>43.954025268585397</v>
      </c>
      <c r="K18" s="6">
        <v>45.973011621604499</v>
      </c>
      <c r="L18" s="6">
        <v>47.878807598329999</v>
      </c>
      <c r="M18" s="6">
        <v>49.672575857402698</v>
      </c>
      <c r="N18" s="6">
        <v>51.355991782183096</v>
      </c>
      <c r="O18" s="6">
        <v>52.931151635423198</v>
      </c>
      <c r="P18" s="6">
        <v>54.400485179787097</v>
      </c>
      <c r="Q18" s="6">
        <v>55.766673829605097</v>
      </c>
      <c r="R18" s="6">
        <v>57.032575071626802</v>
      </c>
      <c r="S18" s="6">
        <v>58.201153596436001</v>
      </c>
      <c r="T18" s="6">
        <v>59.275419324392999</v>
      </c>
      <c r="U18" s="6">
        <v>60.258372294027097</v>
      </c>
      <c r="V18" s="6">
        <v>61.1529542074707</v>
      </c>
      <c r="W18" s="6">
        <v>61.962006295410603</v>
      </c>
      <c r="X18" s="6">
        <v>62.688233070121797</v>
      </c>
      <c r="Y18" s="6">
        <v>63.334171475403302</v>
      </c>
      <c r="Z18" s="6">
        <v>63.902164912043403</v>
      </c>
      <c r="AA18" s="6">
        <v>64.394341612031397</v>
      </c>
      <c r="AB18" s="6">
        <v>64.812596849468093</v>
      </c>
      <c r="AC18" s="6">
        <v>65.158578506733903</v>
      </c>
      <c r="AD18" s="6">
        <v>65.433675557183705</v>
      </c>
      <c r="AE18" s="6">
        <v>65.639009077249597</v>
      </c>
      <c r="AF18" s="6">
        <v>65.775425458750703</v>
      </c>
      <c r="AG18" s="6">
        <v>65.843491554393594</v>
      </c>
      <c r="AH18" s="6">
        <v>65.843491554393594</v>
      </c>
      <c r="AI18" s="6">
        <v>65.775425458750703</v>
      </c>
      <c r="AJ18" s="6">
        <v>65.639009077249597</v>
      </c>
      <c r="AK18" s="6">
        <v>65.433675557183605</v>
      </c>
      <c r="AL18" s="6">
        <v>65.158578506733903</v>
      </c>
      <c r="AM18" s="6">
        <v>64.812596849468093</v>
      </c>
      <c r="AN18" s="6">
        <v>64.394341612031397</v>
      </c>
      <c r="AO18" s="6">
        <v>63.902164912043403</v>
      </c>
      <c r="AP18" s="6">
        <v>63.334171475403302</v>
      </c>
      <c r="AQ18" s="6">
        <v>62.688233070121797</v>
      </c>
      <c r="AR18" s="6">
        <v>61.962006295410603</v>
      </c>
      <c r="AS18" s="6">
        <v>61.1529542074707</v>
      </c>
      <c r="AT18" s="6">
        <v>60.258372294027097</v>
      </c>
      <c r="AU18" s="6">
        <v>59.275419324392999</v>
      </c>
      <c r="AV18" s="6">
        <v>58.201153596436001</v>
      </c>
      <c r="AW18" s="6">
        <v>57.032575071626802</v>
      </c>
      <c r="AX18" s="6">
        <v>55.766673829605097</v>
      </c>
      <c r="AY18" s="6">
        <v>54.400485179787097</v>
      </c>
      <c r="AZ18" s="6">
        <v>52.931151635423198</v>
      </c>
      <c r="BA18" s="6">
        <v>51.355991782183096</v>
      </c>
      <c r="BB18" s="6">
        <v>49.672575857402698</v>
      </c>
      <c r="BC18" s="6">
        <v>47.878807598329999</v>
      </c>
      <c r="BD18" s="6">
        <v>45.973011621604499</v>
      </c>
      <c r="BE18" s="6">
        <v>43.954025268585397</v>
      </c>
      <c r="BF18" s="6">
        <v>41.821293502470901</v>
      </c>
      <c r="BG18" s="6">
        <v>39.574965087641303</v>
      </c>
      <c r="BH18" s="6">
        <v>37.215987937195898</v>
      </c>
      <c r="BI18" s="6">
        <v>34.746201202181602</v>
      </c>
      <c r="BJ18" s="6">
        <v>32.1684214186362</v>
      </c>
      <c r="BK18" s="7">
        <v>29.486519850171199</v>
      </c>
    </row>
    <row r="19" spans="3:63" x14ac:dyDescent="0.25"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7"/>
    </row>
    <row r="20" spans="3:63" x14ac:dyDescent="0.25">
      <c r="C20" s="16" t="s">
        <v>10</v>
      </c>
      <c r="D20" s="6">
        <v>469.45115356883502</v>
      </c>
      <c r="E20" s="6">
        <v>507.25472737183298</v>
      </c>
      <c r="F20" s="6">
        <v>544.68308984273494</v>
      </c>
      <c r="G20" s="6">
        <v>581.61752351714995</v>
      </c>
      <c r="H20" s="6">
        <v>617.94418081302103</v>
      </c>
      <c r="I20" s="6">
        <v>653.55469445153506</v>
      </c>
      <c r="J20" s="6">
        <v>688.34668147467403</v>
      </c>
      <c r="K20" s="6">
        <v>722.22413795342504</v>
      </c>
      <c r="L20" s="6">
        <v>755.09772424893799</v>
      </c>
      <c r="M20" s="6">
        <v>786.88494317677498</v>
      </c>
      <c r="N20" s="6">
        <v>817.510215587311</v>
      </c>
      <c r="O20" s="6">
        <v>846.90485969161296</v>
      </c>
      <c r="P20" s="6">
        <v>875.00698192957805</v>
      </c>
      <c r="Q20" s="6">
        <v>901.76128830804498</v>
      </c>
      <c r="R20" s="6">
        <v>927.11882595519899</v>
      </c>
      <c r="S20" s="6">
        <v>951.036665175341</v>
      </c>
      <c r="T20" s="6">
        <v>973.47753257923603</v>
      </c>
      <c r="U20" s="6">
        <v>994.40940594599897</v>
      </c>
      <c r="V20" s="6">
        <v>1013.80508137628</v>
      </c>
      <c r="W20" s="6">
        <v>1031.64172305396</v>
      </c>
      <c r="X20" s="6">
        <v>1047.9004055712401</v>
      </c>
      <c r="Y20" s="6">
        <v>1062.5656583116299</v>
      </c>
      <c r="Z20" s="6">
        <v>1075.6250208435599</v>
      </c>
      <c r="AA20" s="6">
        <v>1087.0686176685899</v>
      </c>
      <c r="AB20" s="6">
        <v>1096.88876000086</v>
      </c>
      <c r="AC20" s="6">
        <v>1105.07958153714</v>
      </c>
      <c r="AD20" s="6">
        <v>1111.63671441411</v>
      </c>
      <c r="AE20" s="6">
        <v>1116.5570107467399</v>
      </c>
      <c r="AF20" s="6">
        <v>1119.8383143027199</v>
      </c>
      <c r="AG20" s="6">
        <v>1121.47928599743</v>
      </c>
      <c r="AH20" s="6">
        <v>1121.47928599743</v>
      </c>
      <c r="AI20" s="6">
        <v>1119.8383143027199</v>
      </c>
      <c r="AJ20" s="6">
        <v>1116.5570107467399</v>
      </c>
      <c r="AK20" s="6">
        <v>1111.63671441411</v>
      </c>
      <c r="AL20" s="6">
        <v>1105.07958153714</v>
      </c>
      <c r="AM20" s="6">
        <v>1096.88876000086</v>
      </c>
      <c r="AN20" s="6">
        <v>1087.0686176685899</v>
      </c>
      <c r="AO20" s="6">
        <v>1075.6250208435599</v>
      </c>
      <c r="AP20" s="6">
        <v>1062.5656583116299</v>
      </c>
      <c r="AQ20" s="6">
        <v>1047.9004055712401</v>
      </c>
      <c r="AR20" s="6">
        <v>1031.64172305396</v>
      </c>
      <c r="AS20" s="6">
        <v>1013.80508137629</v>
      </c>
      <c r="AT20" s="6">
        <v>994.40940594599897</v>
      </c>
      <c r="AU20" s="6">
        <v>973.47753257923603</v>
      </c>
      <c r="AV20" s="6">
        <v>951.036665175341</v>
      </c>
      <c r="AW20" s="6">
        <v>927.11882595520001</v>
      </c>
      <c r="AX20" s="6">
        <v>901.76128830804498</v>
      </c>
      <c r="AY20" s="6">
        <v>875.00698192957805</v>
      </c>
      <c r="AZ20" s="6">
        <v>846.90485969161296</v>
      </c>
      <c r="BA20" s="6">
        <v>817.510215587311</v>
      </c>
      <c r="BB20" s="6">
        <v>786.88494317677601</v>
      </c>
      <c r="BC20" s="6">
        <v>755.09772424893697</v>
      </c>
      <c r="BD20" s="6">
        <v>722.22413795342595</v>
      </c>
      <c r="BE20" s="6">
        <v>688.34668147467403</v>
      </c>
      <c r="BF20" s="6">
        <v>653.55469445153403</v>
      </c>
      <c r="BG20" s="6">
        <v>617.94418081302103</v>
      </c>
      <c r="BH20" s="6">
        <v>581.61752351714995</v>
      </c>
      <c r="BI20" s="6">
        <v>544.68308984273494</v>
      </c>
      <c r="BJ20" s="6">
        <v>507.254727371831</v>
      </c>
      <c r="BK20" s="7">
        <v>469.45115356883502</v>
      </c>
    </row>
    <row r="21" spans="3:63" x14ac:dyDescent="0.25">
      <c r="C21" s="28" t="s">
        <v>28</v>
      </c>
      <c r="D21" s="103">
        <v>0.26666666666666666</v>
      </c>
      <c r="E21" s="103">
        <v>0.8</v>
      </c>
      <c r="F21" s="103">
        <v>1.3333333333333335</v>
      </c>
      <c r="G21" s="103">
        <v>1.8666666666666669</v>
      </c>
      <c r="H21" s="103">
        <v>2.4</v>
      </c>
      <c r="I21" s="103">
        <v>2.9333333333333336</v>
      </c>
      <c r="J21" s="103">
        <v>3.4666666666666672</v>
      </c>
      <c r="K21" s="103">
        <v>4</v>
      </c>
      <c r="L21" s="103">
        <v>4.5333333333333332</v>
      </c>
      <c r="M21" s="103">
        <v>5.0666666666666664</v>
      </c>
      <c r="N21" s="103">
        <v>5.6</v>
      </c>
      <c r="O21" s="103">
        <v>6.1333333333333329</v>
      </c>
      <c r="P21" s="103">
        <v>6.666666666666667</v>
      </c>
      <c r="Q21" s="103">
        <v>7.2000000000000011</v>
      </c>
      <c r="R21" s="103">
        <v>7.7333333333333334</v>
      </c>
      <c r="S21" s="103">
        <v>8.2666666666666657</v>
      </c>
      <c r="T21" s="103">
        <v>8.8000000000000007</v>
      </c>
      <c r="U21" s="103">
        <v>9.3333333333333321</v>
      </c>
      <c r="V21" s="103">
        <v>9.8666666666666671</v>
      </c>
      <c r="W21" s="103">
        <v>10.399999999999999</v>
      </c>
      <c r="X21" s="103">
        <v>10.933333333333334</v>
      </c>
      <c r="Y21" s="103">
        <v>11.466666666666665</v>
      </c>
      <c r="Z21" s="103">
        <v>12</v>
      </c>
      <c r="AA21" s="103">
        <v>12.533333333333335</v>
      </c>
      <c r="AB21" s="103">
        <v>13.066666666666665</v>
      </c>
      <c r="AC21" s="103">
        <v>13.600000000000001</v>
      </c>
      <c r="AD21" s="103">
        <v>14.133333333333335</v>
      </c>
      <c r="AE21" s="103">
        <v>14.66666666666667</v>
      </c>
      <c r="AF21" s="103">
        <v>15.2</v>
      </c>
      <c r="AG21" s="103">
        <v>15.733333333333336</v>
      </c>
      <c r="AH21" s="103">
        <v>16.266666666666666</v>
      </c>
      <c r="AI21" s="103">
        <v>16.8</v>
      </c>
      <c r="AJ21" s="103">
        <v>17.333333333333336</v>
      </c>
      <c r="AK21" s="103">
        <v>17.866666666666667</v>
      </c>
      <c r="AL21" s="103">
        <v>18.399999999999999</v>
      </c>
      <c r="AM21" s="103">
        <v>18.933333333333337</v>
      </c>
      <c r="AN21" s="103">
        <v>19.466666666666669</v>
      </c>
      <c r="AO21" s="103">
        <v>20</v>
      </c>
      <c r="AP21" s="103">
        <v>20.533333333333331</v>
      </c>
      <c r="AQ21" s="103">
        <v>21.066666666666666</v>
      </c>
      <c r="AR21" s="103">
        <v>21.6</v>
      </c>
      <c r="AS21" s="103">
        <v>22.133333333333333</v>
      </c>
      <c r="AT21" s="103">
        <v>22.666666666666664</v>
      </c>
      <c r="AU21" s="103">
        <v>23.2</v>
      </c>
      <c r="AV21" s="103">
        <v>23.733333333333334</v>
      </c>
      <c r="AW21" s="103">
        <v>24.266666666666666</v>
      </c>
      <c r="AX21" s="103">
        <v>24.800000000000004</v>
      </c>
      <c r="AY21" s="103">
        <v>25.333333333333336</v>
      </c>
      <c r="AZ21" s="103">
        <v>25.866666666666667</v>
      </c>
      <c r="BA21" s="103">
        <v>26.400000000000002</v>
      </c>
      <c r="BB21" s="103">
        <v>26.933333333333337</v>
      </c>
      <c r="BC21" s="103">
        <v>27.466666666666669</v>
      </c>
      <c r="BD21" s="103">
        <v>28.000000000000004</v>
      </c>
      <c r="BE21" s="103">
        <v>28.533333333333331</v>
      </c>
      <c r="BF21" s="103">
        <v>29.06666666666667</v>
      </c>
      <c r="BG21" s="103">
        <v>29.600000000000005</v>
      </c>
      <c r="BH21" s="103">
        <v>30.133333333333333</v>
      </c>
      <c r="BI21" s="103">
        <v>30.666666666666664</v>
      </c>
      <c r="BJ21" s="103">
        <v>31.2</v>
      </c>
      <c r="BK21" s="104">
        <v>31.733333333333334</v>
      </c>
    </row>
    <row r="23" spans="3:63" x14ac:dyDescent="0.25">
      <c r="C23" s="201" t="s">
        <v>17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3"/>
    </row>
    <row r="24" spans="3:63" x14ac:dyDescent="0.25"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7"/>
    </row>
    <row r="25" spans="3:63" x14ac:dyDescent="0.25">
      <c r="C25" s="16" t="s">
        <v>27</v>
      </c>
      <c r="D25" s="6">
        <v>31.710431292266801</v>
      </c>
      <c r="E25" s="6">
        <v>31.704098422307698</v>
      </c>
      <c r="F25" s="6">
        <v>34.983562935815002</v>
      </c>
      <c r="G25" s="6">
        <v>35.053092385443399</v>
      </c>
      <c r="H25" s="6">
        <v>33.867367012637303</v>
      </c>
      <c r="I25" s="6">
        <v>35.000454387597401</v>
      </c>
      <c r="J25" s="6">
        <v>35.807746132448599</v>
      </c>
      <c r="K25" s="6">
        <v>37.9517574648441</v>
      </c>
      <c r="L25" s="6">
        <v>39.526364473770798</v>
      </c>
      <c r="M25" s="6">
        <v>40.468409779051299</v>
      </c>
      <c r="N25" s="6">
        <v>44.150281349979501</v>
      </c>
      <c r="O25" s="6">
        <v>46.037525887653501</v>
      </c>
      <c r="P25" s="6">
        <v>49.253091607540398</v>
      </c>
      <c r="Q25" s="6">
        <v>51.812400931036997</v>
      </c>
      <c r="R25" s="6">
        <v>52.509759097782499</v>
      </c>
      <c r="S25" s="6">
        <v>55.567360049857598</v>
      </c>
      <c r="T25" s="6">
        <v>57.631678480165398</v>
      </c>
      <c r="U25" s="6">
        <v>60.124317566502903</v>
      </c>
      <c r="V25" s="6">
        <v>61.180405570473098</v>
      </c>
      <c r="W25" s="6">
        <v>61.371727395862699</v>
      </c>
      <c r="X25" s="6">
        <v>61.581409482466498</v>
      </c>
      <c r="Y25" s="6">
        <v>62.158332022987999</v>
      </c>
      <c r="Z25" s="6">
        <v>59.9064783196037</v>
      </c>
      <c r="AA25" s="6">
        <v>60.701566312855697</v>
      </c>
      <c r="AB25" s="6">
        <v>60.6316862709674</v>
      </c>
      <c r="AC25" s="6">
        <v>58.679506203126003</v>
      </c>
      <c r="AD25" s="6">
        <v>60.312670828982199</v>
      </c>
      <c r="AE25" s="6">
        <v>59.594459083626496</v>
      </c>
      <c r="AF25" s="6">
        <v>59.331162501041</v>
      </c>
      <c r="AG25" s="6">
        <v>57.311164041826899</v>
      </c>
      <c r="AH25" s="6">
        <v>57.311164041826899</v>
      </c>
      <c r="AI25" s="6">
        <v>59.331162501041</v>
      </c>
      <c r="AJ25" s="6">
        <v>59.594459083626496</v>
      </c>
      <c r="AK25" s="6">
        <v>60.312670828982199</v>
      </c>
      <c r="AL25" s="6">
        <v>58.679506203126003</v>
      </c>
      <c r="AM25" s="6">
        <v>60.6316862709674</v>
      </c>
      <c r="AN25" s="6">
        <v>60.701566312855697</v>
      </c>
      <c r="AO25" s="6">
        <v>59.9064783196037</v>
      </c>
      <c r="AP25" s="6">
        <v>62.158332022987999</v>
      </c>
      <c r="AQ25" s="6">
        <v>61.581409482466498</v>
      </c>
      <c r="AR25" s="6">
        <v>61.371727395862699</v>
      </c>
      <c r="AS25" s="6">
        <v>61.180405570473098</v>
      </c>
      <c r="AT25" s="6">
        <v>60.124317566502903</v>
      </c>
      <c r="AU25" s="6">
        <v>57.631678480165398</v>
      </c>
      <c r="AV25" s="6">
        <v>55.567360049857598</v>
      </c>
      <c r="AW25" s="6">
        <v>52.509759097782499</v>
      </c>
      <c r="AX25" s="6">
        <v>51.812400931036997</v>
      </c>
      <c r="AY25" s="6">
        <v>49.253091607540398</v>
      </c>
      <c r="AZ25" s="6">
        <v>46.037525887653501</v>
      </c>
      <c r="BA25" s="6">
        <v>44.150281349979501</v>
      </c>
      <c r="BB25" s="6">
        <v>40.468409779051299</v>
      </c>
      <c r="BC25" s="6">
        <v>39.526364473770798</v>
      </c>
      <c r="BD25" s="6">
        <v>37.9517574648441</v>
      </c>
      <c r="BE25" s="6">
        <v>35.807746132448599</v>
      </c>
      <c r="BF25" s="6">
        <v>35.000454387597401</v>
      </c>
      <c r="BG25" s="6">
        <v>33.867367012637303</v>
      </c>
      <c r="BH25" s="6">
        <v>35.053092385443399</v>
      </c>
      <c r="BI25" s="6">
        <v>34.983562935815002</v>
      </c>
      <c r="BJ25" s="6">
        <v>31.704098422307698</v>
      </c>
      <c r="BK25" s="7">
        <v>31.710431292266801</v>
      </c>
    </row>
    <row r="26" spans="3:63" x14ac:dyDescent="0.25">
      <c r="C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"/>
    </row>
    <row r="27" spans="3:63" x14ac:dyDescent="0.25">
      <c r="C27" s="16" t="s">
        <v>10</v>
      </c>
      <c r="D27" s="6">
        <v>500.76136649461398</v>
      </c>
      <c r="E27" s="6">
        <v>500.67114648796502</v>
      </c>
      <c r="F27" s="6">
        <v>548.27497545692495</v>
      </c>
      <c r="G27" s="6">
        <v>549.303976499957</v>
      </c>
      <c r="H27" s="6">
        <v>531.870095648561</v>
      </c>
      <c r="I27" s="6">
        <v>548.52488295369801</v>
      </c>
      <c r="J27" s="6">
        <v>560.52710300302999</v>
      </c>
      <c r="K27" s="6">
        <v>592.97335706828096</v>
      </c>
      <c r="L27" s="6">
        <v>617.35315467764099</v>
      </c>
      <c r="M27" s="6">
        <v>632.17184617168198</v>
      </c>
      <c r="N27" s="6">
        <v>691.86652118762095</v>
      </c>
      <c r="O27" s="6">
        <v>723.63720063314099</v>
      </c>
      <c r="P27" s="6">
        <v>779.778810428729</v>
      </c>
      <c r="Q27" s="6">
        <v>826.43557698076495</v>
      </c>
      <c r="R27" s="6">
        <v>839.47544718126699</v>
      </c>
      <c r="S27" s="6">
        <v>898.43596382890701</v>
      </c>
      <c r="T27" s="6">
        <v>940.01718511935906</v>
      </c>
      <c r="U27" s="6">
        <v>992.33953623064804</v>
      </c>
      <c r="V27" s="6">
        <v>1015.26307017534</v>
      </c>
      <c r="W27" s="6">
        <v>1019.46674732113</v>
      </c>
      <c r="X27" s="6">
        <v>1024.0921404353401</v>
      </c>
      <c r="Y27" s="6">
        <v>1036.91883853422</v>
      </c>
      <c r="Z27" s="6">
        <v>987.66891481483503</v>
      </c>
      <c r="AA27" s="6">
        <v>1004.81107099595</v>
      </c>
      <c r="AB27" s="6">
        <v>1003.29389044379</v>
      </c>
      <c r="AC27" s="6">
        <v>961.71771436073504</v>
      </c>
      <c r="AD27" s="6">
        <v>996.39369075038996</v>
      </c>
      <c r="AE27" s="6">
        <v>981.01264797083695</v>
      </c>
      <c r="AF27" s="6">
        <v>975.42623809268605</v>
      </c>
      <c r="AG27" s="6">
        <v>933.46118383478404</v>
      </c>
      <c r="AH27" s="6">
        <v>933.46118383478404</v>
      </c>
      <c r="AI27" s="6">
        <v>975.42623809268605</v>
      </c>
      <c r="AJ27" s="6">
        <v>981.01264797083695</v>
      </c>
      <c r="AK27" s="6">
        <v>996.39369075038996</v>
      </c>
      <c r="AL27" s="6">
        <v>961.71771436073504</v>
      </c>
      <c r="AM27" s="6">
        <v>1003.29389044379</v>
      </c>
      <c r="AN27" s="6">
        <v>1004.81107099595</v>
      </c>
      <c r="AO27" s="6">
        <v>987.66891481483503</v>
      </c>
      <c r="AP27" s="6">
        <v>1036.91883853422</v>
      </c>
      <c r="AQ27" s="6">
        <v>1024.0921404353401</v>
      </c>
      <c r="AR27" s="6">
        <v>1019.46674732113</v>
      </c>
      <c r="AS27" s="6">
        <v>1015.26307017534</v>
      </c>
      <c r="AT27" s="6">
        <v>992.33953623064804</v>
      </c>
      <c r="AU27" s="6">
        <v>940.01718511935906</v>
      </c>
      <c r="AV27" s="6">
        <v>898.43596382890701</v>
      </c>
      <c r="AW27" s="6">
        <v>839.47544718126699</v>
      </c>
      <c r="AX27" s="6">
        <v>826.43557698076495</v>
      </c>
      <c r="AY27" s="6">
        <v>779.778810428729</v>
      </c>
      <c r="AZ27" s="6">
        <v>723.63720063314099</v>
      </c>
      <c r="BA27" s="6">
        <v>691.86652118762095</v>
      </c>
      <c r="BB27" s="6">
        <v>632.17184617168198</v>
      </c>
      <c r="BC27" s="6">
        <v>617.35315467764099</v>
      </c>
      <c r="BD27" s="6">
        <v>592.97335706828096</v>
      </c>
      <c r="BE27" s="6">
        <v>560.52710300302999</v>
      </c>
      <c r="BF27" s="6">
        <v>548.52488295369801</v>
      </c>
      <c r="BG27" s="6">
        <v>531.870095648561</v>
      </c>
      <c r="BH27" s="6">
        <v>549.303976499957</v>
      </c>
      <c r="BI27" s="6">
        <v>548.27497545692495</v>
      </c>
      <c r="BJ27" s="6">
        <v>500.67114648796502</v>
      </c>
      <c r="BK27" s="7">
        <v>500.76136649461398</v>
      </c>
    </row>
    <row r="28" spans="3:63" x14ac:dyDescent="0.25">
      <c r="C28" s="28" t="s">
        <v>28</v>
      </c>
      <c r="D28" s="105">
        <v>-0.25</v>
      </c>
      <c r="E28" s="101">
        <v>0.30084745762711868</v>
      </c>
      <c r="F28" s="101">
        <v>0.85169491525423735</v>
      </c>
      <c r="G28" s="101">
        <v>1.402542372881356</v>
      </c>
      <c r="H28" s="101">
        <v>1.9533898305084747</v>
      </c>
      <c r="I28" s="101">
        <v>2.5042372881355934</v>
      </c>
      <c r="J28" s="101">
        <v>3.0550847457627124</v>
      </c>
      <c r="K28" s="101">
        <v>3.6059322033898313</v>
      </c>
      <c r="L28" s="101">
        <v>4.1567796610169498</v>
      </c>
      <c r="M28" s="101">
        <v>4.7076271186440675</v>
      </c>
      <c r="N28" s="101">
        <v>5.258474576271186</v>
      </c>
      <c r="O28" s="101">
        <v>5.8093220338983045</v>
      </c>
      <c r="P28" s="101">
        <v>6.360169491525423</v>
      </c>
      <c r="Q28" s="101">
        <v>6.9110169491525415</v>
      </c>
      <c r="R28" s="101">
        <v>7.46186440677966</v>
      </c>
      <c r="S28" s="101">
        <v>8.0127118644067785</v>
      </c>
      <c r="T28" s="101">
        <v>8.5635593220338961</v>
      </c>
      <c r="U28" s="101">
        <v>9.1144067796610155</v>
      </c>
      <c r="V28" s="101">
        <v>9.6652542372881332</v>
      </c>
      <c r="W28" s="101">
        <v>10.216101694915251</v>
      </c>
      <c r="X28" s="101">
        <v>10.76694915254237</v>
      </c>
      <c r="Y28" s="101">
        <v>11.317796610169488</v>
      </c>
      <c r="Z28" s="101">
        <v>11.868644067796605</v>
      </c>
      <c r="AA28" s="101">
        <v>12.419491525423725</v>
      </c>
      <c r="AB28" s="101">
        <v>12.970338983050841</v>
      </c>
      <c r="AC28" s="101">
        <v>13.521186440677962</v>
      </c>
      <c r="AD28" s="101">
        <v>14.072033898305083</v>
      </c>
      <c r="AE28" s="101">
        <v>14.622881355932202</v>
      </c>
      <c r="AF28" s="101">
        <v>15.173728813559324</v>
      </c>
      <c r="AG28" s="101">
        <v>15.724576271186441</v>
      </c>
      <c r="AH28" s="101">
        <v>16.275423728813561</v>
      </c>
      <c r="AI28" s="101">
        <v>16.826271186440682</v>
      </c>
      <c r="AJ28" s="101">
        <v>17.377118644067803</v>
      </c>
      <c r="AK28" s="101">
        <v>17.927966101694921</v>
      </c>
      <c r="AL28" s="101">
        <v>18.478813559322042</v>
      </c>
      <c r="AM28" s="101">
        <v>19.029661016949159</v>
      </c>
      <c r="AN28" s="101">
        <v>19.580508474576281</v>
      </c>
      <c r="AO28" s="101">
        <v>20.131355932203398</v>
      </c>
      <c r="AP28" s="101">
        <v>20.682203389830519</v>
      </c>
      <c r="AQ28" s="101">
        <v>21.233050847457637</v>
      </c>
      <c r="AR28" s="101">
        <v>21.783898305084758</v>
      </c>
      <c r="AS28" s="101">
        <v>22.334745762711876</v>
      </c>
      <c r="AT28" s="101">
        <v>22.885593220338997</v>
      </c>
      <c r="AU28" s="101">
        <v>23.436440677966118</v>
      </c>
      <c r="AV28" s="101">
        <v>23.987288135593239</v>
      </c>
      <c r="AW28" s="101">
        <v>24.53813559322036</v>
      </c>
      <c r="AX28" s="101">
        <v>25.088983050847482</v>
      </c>
      <c r="AY28" s="101">
        <v>25.639830508474599</v>
      </c>
      <c r="AZ28" s="101">
        <v>26.190677966101717</v>
      </c>
      <c r="BA28" s="101">
        <v>26.741525423728831</v>
      </c>
      <c r="BB28" s="101">
        <v>27.292372881355949</v>
      </c>
      <c r="BC28" s="101">
        <v>27.843220338983066</v>
      </c>
      <c r="BD28" s="101">
        <v>28.394067796610184</v>
      </c>
      <c r="BE28" s="101">
        <v>28.944915254237298</v>
      </c>
      <c r="BF28" s="101">
        <v>29.495762711864415</v>
      </c>
      <c r="BG28" s="101">
        <v>30.046610169491533</v>
      </c>
      <c r="BH28" s="101">
        <v>30.597457627118651</v>
      </c>
      <c r="BI28" s="101">
        <v>31.148305084745765</v>
      </c>
      <c r="BJ28" s="101">
        <v>31.699152542372882</v>
      </c>
      <c r="BK28" s="102">
        <v>32.25</v>
      </c>
    </row>
    <row r="29" spans="3:63" x14ac:dyDescent="0.25">
      <c r="C29" s="39" t="s">
        <v>13</v>
      </c>
      <c r="D29" s="13">
        <v>0.31503151968141802</v>
      </c>
      <c r="E29" s="13">
        <v>1.290365122680488</v>
      </c>
      <c r="F29" s="13">
        <v>0.25288250412939883</v>
      </c>
      <c r="G29" s="13">
        <v>0.14062981009939518</v>
      </c>
      <c r="H29" s="13">
        <v>9.3119423975253926E-2</v>
      </c>
      <c r="I29" s="13">
        <v>8.5010607859295789E-2</v>
      </c>
      <c r="J29" s="13">
        <v>0.10737542943118719</v>
      </c>
      <c r="K29" s="13">
        <v>0.10572797761737381</v>
      </c>
      <c r="L29" s="13">
        <v>0.13874365394703395</v>
      </c>
      <c r="M29" s="13">
        <v>0.13539204001389182</v>
      </c>
      <c r="N29" s="13">
        <v>0.16000422717056398</v>
      </c>
      <c r="O29" s="13">
        <v>0.15018032510890122</v>
      </c>
      <c r="P29" s="13">
        <v>0.1412582624610777</v>
      </c>
      <c r="Q29" s="13">
        <v>0.13669306314462779</v>
      </c>
      <c r="R29" s="13">
        <v>0.16306669248763575</v>
      </c>
      <c r="S29" s="13">
        <v>0.16351910107149339</v>
      </c>
      <c r="T29" s="13">
        <v>0.14726754628740635</v>
      </c>
      <c r="U29" s="13">
        <v>0.15920544755705457</v>
      </c>
      <c r="V29" s="13">
        <v>0.18346942083903151</v>
      </c>
      <c r="W29" s="13">
        <v>0.17277158055097611</v>
      </c>
      <c r="X29" s="13">
        <v>0.17599326762796899</v>
      </c>
      <c r="Y29" s="13">
        <v>0.17162167016863686</v>
      </c>
      <c r="Z29" s="13">
        <v>0.18879861083500113</v>
      </c>
      <c r="AA29" s="13">
        <v>0.20235676187635784</v>
      </c>
      <c r="AB29" s="13">
        <v>0.1876523584574136</v>
      </c>
      <c r="AC29" s="13">
        <v>0.20480939663772083</v>
      </c>
      <c r="AD29" s="13">
        <v>0.18717825194513293</v>
      </c>
      <c r="AE29" s="13">
        <v>0.17210743377946819</v>
      </c>
      <c r="AF29" s="13">
        <v>0.18942160092498789</v>
      </c>
      <c r="AG29" s="13">
        <v>0.16812505050322565</v>
      </c>
      <c r="AH29" s="13">
        <v>0.19420214650510573</v>
      </c>
      <c r="AI29" s="13">
        <v>0.2131729970141778</v>
      </c>
      <c r="AJ29" s="13">
        <v>0.18500940577944719</v>
      </c>
      <c r="AK29" s="13">
        <v>0.19105427493033017</v>
      </c>
      <c r="AL29" s="13">
        <v>0.17810262912875191</v>
      </c>
      <c r="AM29" s="13">
        <v>0.17264545421678917</v>
      </c>
      <c r="AN29" s="13">
        <v>0.18281629131910404</v>
      </c>
      <c r="AO29" s="13">
        <v>0.20190159234892319</v>
      </c>
      <c r="AP29" s="13">
        <v>0.16639691760923414</v>
      </c>
      <c r="AQ29" s="13">
        <v>0.16839569785372954</v>
      </c>
      <c r="AR29" s="13">
        <v>0.14338435845069605</v>
      </c>
      <c r="AS29" s="13">
        <v>0.15649999334471257</v>
      </c>
      <c r="AT29" s="13">
        <v>0.15409162717570005</v>
      </c>
      <c r="AU29" s="13">
        <v>0.15802983846152194</v>
      </c>
      <c r="AV29" s="13">
        <v>0.16667826533596034</v>
      </c>
      <c r="AW29" s="13">
        <v>0.17311608093306599</v>
      </c>
      <c r="AX29" s="13">
        <v>0.16428051527181686</v>
      </c>
      <c r="AY29" s="13">
        <v>0.15913852767747716</v>
      </c>
      <c r="AZ29" s="13">
        <v>0.18122986105355668</v>
      </c>
      <c r="BA29" s="13">
        <v>0.14671190363252434</v>
      </c>
      <c r="BB29" s="13">
        <v>0.12810957884343496</v>
      </c>
      <c r="BC29" s="13">
        <v>0.10348278871767101</v>
      </c>
      <c r="BD29" s="13">
        <v>0.10071557170761078</v>
      </c>
      <c r="BE29" s="13">
        <v>9.1177524956086164E-2</v>
      </c>
      <c r="BF29" s="13">
        <v>7.2104324827687444E-2</v>
      </c>
      <c r="BG29" s="13">
        <v>8.955075354939053E-2</v>
      </c>
      <c r="BH29" s="13">
        <v>0.14000324021994157</v>
      </c>
      <c r="BI29" s="13">
        <v>0.20297335570185626</v>
      </c>
      <c r="BJ29" s="13">
        <v>1.4430422246469554</v>
      </c>
      <c r="BK29" s="5">
        <v>0.44435508937418772</v>
      </c>
    </row>
    <row r="30" spans="3:63" x14ac:dyDescent="0.25">
      <c r="D30" s="80">
        <v>-15.733333333333333</v>
      </c>
      <c r="E30" s="80">
        <v>-15.2</v>
      </c>
      <c r="F30" s="80">
        <v>-14.666666666666666</v>
      </c>
      <c r="G30" s="80">
        <v>-14.133333333333333</v>
      </c>
      <c r="H30" s="80">
        <v>-13.6</v>
      </c>
      <c r="I30" s="80">
        <v>-13.066666666666666</v>
      </c>
      <c r="J30" s="80">
        <v>-12.533333333333333</v>
      </c>
      <c r="K30" s="80">
        <v>-12</v>
      </c>
      <c r="L30" s="80">
        <v>-11.466666666666667</v>
      </c>
      <c r="M30" s="80">
        <v>-10.933333333333334</v>
      </c>
      <c r="N30" s="80">
        <v>-10.4</v>
      </c>
      <c r="O30" s="80">
        <v>-9.8666666666666671</v>
      </c>
      <c r="P30" s="80">
        <v>-9.3333333333333339</v>
      </c>
      <c r="Q30" s="80">
        <v>-8.8000000000000007</v>
      </c>
      <c r="R30" s="80">
        <v>-8.2666666666666675</v>
      </c>
      <c r="S30" s="80">
        <v>-7.7333333333333343</v>
      </c>
      <c r="T30" s="80">
        <v>-7.2000000000000011</v>
      </c>
      <c r="U30" s="80">
        <v>-6.6666666666666679</v>
      </c>
      <c r="V30" s="80">
        <v>-6.1333333333333346</v>
      </c>
      <c r="W30" s="80">
        <v>-5.6000000000000014</v>
      </c>
      <c r="X30" s="80">
        <v>-5.0666666666666682</v>
      </c>
      <c r="Y30" s="80">
        <v>-4.533333333333335</v>
      </c>
      <c r="Z30" s="80">
        <v>-4.0000000000000018</v>
      </c>
      <c r="AA30" s="80">
        <v>-3.4666666666666686</v>
      </c>
      <c r="AB30" s="80">
        <v>-2.9333333333333353</v>
      </c>
      <c r="AC30" s="80">
        <v>-2.4000000000000021</v>
      </c>
      <c r="AD30" s="80">
        <v>-1.8666666666666689</v>
      </c>
      <c r="AE30" s="80">
        <v>-1.3333333333333357</v>
      </c>
      <c r="AF30" s="80">
        <v>-0.80000000000000238</v>
      </c>
      <c r="AG30" s="80">
        <v>-0.26666666666666905</v>
      </c>
      <c r="AH30" s="80">
        <v>0.26666666666666428</v>
      </c>
      <c r="AI30" s="80">
        <v>0.7999999999999976</v>
      </c>
      <c r="AJ30" s="80">
        <v>1.3333333333333308</v>
      </c>
      <c r="AK30" s="80">
        <v>1.866666666666664</v>
      </c>
      <c r="AL30" s="80">
        <v>2.3999999999999972</v>
      </c>
      <c r="AM30" s="80">
        <v>2.9333333333333305</v>
      </c>
      <c r="AN30" s="80">
        <v>3.4666666666666637</v>
      </c>
      <c r="AO30" s="80">
        <v>3.9999999999999969</v>
      </c>
      <c r="AP30" s="80">
        <v>4.5333333333333306</v>
      </c>
      <c r="AQ30" s="80">
        <v>5.0666666666666638</v>
      </c>
      <c r="AR30" s="80">
        <v>5.599999999999997</v>
      </c>
      <c r="AS30" s="80">
        <v>6.1333333333333302</v>
      </c>
      <c r="AT30" s="80">
        <v>6.6666666666666634</v>
      </c>
      <c r="AU30" s="80">
        <v>7.1999999999999966</v>
      </c>
      <c r="AV30" s="80">
        <v>7.7333333333333298</v>
      </c>
      <c r="AW30" s="80">
        <v>8.2666666666666639</v>
      </c>
      <c r="AX30" s="80">
        <v>8.7999999999999972</v>
      </c>
      <c r="AY30" s="80">
        <v>9.3333333333333304</v>
      </c>
      <c r="AZ30" s="80">
        <v>9.8666666666666636</v>
      </c>
      <c r="BA30" s="80">
        <v>10.399999999999997</v>
      </c>
      <c r="BB30" s="80">
        <v>10.93333333333333</v>
      </c>
      <c r="BC30" s="80">
        <v>11.466666666666663</v>
      </c>
      <c r="BD30" s="80">
        <v>11.999999999999996</v>
      </c>
      <c r="BE30" s="80">
        <v>12.53333333333333</v>
      </c>
      <c r="BF30" s="80">
        <v>13.066666666666663</v>
      </c>
      <c r="BG30" s="80">
        <v>13.599999999999996</v>
      </c>
      <c r="BH30" s="80">
        <v>14.133333333333329</v>
      </c>
      <c r="BI30" s="80">
        <v>14.666666666666663</v>
      </c>
      <c r="BJ30" s="80">
        <v>15.199999999999996</v>
      </c>
      <c r="BK30" s="80">
        <v>15.733333333333329</v>
      </c>
    </row>
    <row r="31" spans="3:63" x14ac:dyDescent="0.25">
      <c r="C31" s="201" t="s">
        <v>29</v>
      </c>
      <c r="D31" s="202"/>
      <c r="E31" s="202"/>
      <c r="F31" s="202"/>
      <c r="G31" s="202"/>
      <c r="H31" s="203"/>
    </row>
    <row r="32" spans="3:63" x14ac:dyDescent="0.25">
      <c r="C32" s="15"/>
      <c r="D32" s="97"/>
      <c r="E32" s="97"/>
      <c r="F32" s="97"/>
      <c r="G32" s="97"/>
      <c r="H32" s="98"/>
    </row>
    <row r="33" spans="3:8" x14ac:dyDescent="0.25">
      <c r="C33" s="16" t="s">
        <v>27</v>
      </c>
      <c r="D33" s="99">
        <v>38.480385230230603</v>
      </c>
      <c r="E33" s="99">
        <v>57.7731734957204</v>
      </c>
      <c r="F33" s="99">
        <v>59.241775575075998</v>
      </c>
      <c r="G33" s="99">
        <v>57.7731734957204</v>
      </c>
      <c r="H33" s="100">
        <v>38.480385230230603</v>
      </c>
    </row>
    <row r="34" spans="3:8" x14ac:dyDescent="0.25">
      <c r="C34" s="16"/>
      <c r="D34" s="99"/>
      <c r="E34" s="99"/>
      <c r="F34" s="99"/>
      <c r="G34" s="99"/>
      <c r="H34" s="100"/>
    </row>
    <row r="35" spans="3:8" x14ac:dyDescent="0.25">
      <c r="C35" s="16" t="s">
        <v>10</v>
      </c>
      <c r="D35" s="99">
        <v>603.08187460160298</v>
      </c>
      <c r="E35" s="99">
        <v>946.15841274009699</v>
      </c>
      <c r="F35" s="99">
        <v>973.77926812603596</v>
      </c>
      <c r="G35" s="99">
        <v>946.15841274009699</v>
      </c>
      <c r="H35" s="100">
        <v>603.08187460160298</v>
      </c>
    </row>
    <row r="36" spans="3:8" x14ac:dyDescent="0.25">
      <c r="C36" s="28" t="s">
        <v>28</v>
      </c>
      <c r="D36" s="101">
        <v>3.2</v>
      </c>
      <c r="E36" s="101">
        <v>9.6</v>
      </c>
      <c r="F36" s="101">
        <v>16</v>
      </c>
      <c r="G36" s="101">
        <v>22.400000000000002</v>
      </c>
      <c r="H36" s="102">
        <v>28.800000000000004</v>
      </c>
    </row>
    <row r="37" spans="3:8" x14ac:dyDescent="0.25">
      <c r="D37" s="80">
        <v>-12.8</v>
      </c>
      <c r="E37" s="80">
        <v>-6.4</v>
      </c>
      <c r="F37" s="80">
        <v>0</v>
      </c>
      <c r="G37" s="80">
        <v>6.4</v>
      </c>
      <c r="H37" s="80">
        <v>12.8</v>
      </c>
    </row>
    <row r="62" spans="13:14" x14ac:dyDescent="0.25">
      <c r="M62" s="106"/>
      <c r="N62" s="106"/>
    </row>
  </sheetData>
  <mergeCells count="5">
    <mergeCell ref="C2:H2"/>
    <mergeCell ref="C9:BK9"/>
    <mergeCell ref="C16:BK16"/>
    <mergeCell ref="C23:BK23"/>
    <mergeCell ref="C31:H31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2:BK62"/>
  <sheetViews>
    <sheetView showGridLines="0" topLeftCell="D1" zoomScaleNormal="100" workbookViewId="0">
      <selection activeCell="H14" sqref="H14"/>
    </sheetView>
  </sheetViews>
  <sheetFormatPr defaultRowHeight="15" x14ac:dyDescent="0.25"/>
  <cols>
    <col min="1" max="2" width="9.140625" style="80"/>
    <col min="3" max="3" width="21.140625" style="80" customWidth="1"/>
    <col min="4" max="4" width="10.28515625" style="80" bestFit="1" customWidth="1"/>
    <col min="5" max="8" width="9.85546875" style="80" bestFit="1" customWidth="1"/>
    <col min="9" max="63" width="9.7109375" style="80" bestFit="1" customWidth="1"/>
    <col min="64" max="16384" width="9.140625" style="80"/>
  </cols>
  <sheetData>
    <row r="2" spans="3:63" s="96" customFormat="1" x14ac:dyDescent="0.25">
      <c r="C2" s="201" t="s">
        <v>6</v>
      </c>
      <c r="D2" s="202"/>
      <c r="E2" s="202"/>
      <c r="F2" s="202"/>
      <c r="G2" s="202"/>
      <c r="H2" s="203"/>
    </row>
    <row r="3" spans="3:63" s="96" customFormat="1" x14ac:dyDescent="0.25">
      <c r="C3" s="15"/>
      <c r="D3" s="97"/>
      <c r="E3" s="97"/>
      <c r="F3" s="97"/>
      <c r="G3" s="97"/>
      <c r="H3" s="98"/>
    </row>
    <row r="4" spans="3:63" s="96" customFormat="1" x14ac:dyDescent="0.25">
      <c r="C4" s="16" t="s">
        <v>27</v>
      </c>
      <c r="D4" s="99">
        <v>40.973525000000009</v>
      </c>
      <c r="E4" s="99">
        <v>57.194583999999992</v>
      </c>
      <c r="F4" s="99">
        <v>60.671268999999981</v>
      </c>
      <c r="G4" s="99">
        <v>58.028580999999996</v>
      </c>
      <c r="H4" s="100">
        <v>35.591031000000001</v>
      </c>
      <c r="K4" s="80"/>
      <c r="L4" s="80"/>
      <c r="M4" s="80"/>
      <c r="N4" s="80"/>
      <c r="O4" s="80"/>
      <c r="P4" s="80"/>
    </row>
    <row r="5" spans="3:63" s="96" customFormat="1" x14ac:dyDescent="0.25">
      <c r="C5" s="16"/>
      <c r="D5" s="99"/>
      <c r="E5" s="99"/>
      <c r="F5" s="99"/>
      <c r="G5" s="99"/>
      <c r="H5" s="100"/>
      <c r="K5" s="80"/>
      <c r="L5" s="80"/>
      <c r="M5" s="80"/>
      <c r="N5" s="80"/>
      <c r="O5" s="80"/>
      <c r="P5" s="80"/>
    </row>
    <row r="6" spans="3:63" s="96" customFormat="1" x14ac:dyDescent="0.25">
      <c r="C6" s="16" t="s">
        <v>10</v>
      </c>
      <c r="D6" s="6">
        <v>680</v>
      </c>
      <c r="E6" s="6">
        <v>940</v>
      </c>
      <c r="F6" s="6">
        <v>960</v>
      </c>
      <c r="G6" s="6">
        <v>800</v>
      </c>
      <c r="H6" s="7">
        <v>550</v>
      </c>
      <c r="K6" s="80"/>
      <c r="L6" s="80"/>
      <c r="M6" s="80"/>
      <c r="N6" s="80"/>
      <c r="O6" s="80"/>
      <c r="P6" s="80"/>
    </row>
    <row r="7" spans="3:63" s="96" customFormat="1" x14ac:dyDescent="0.25">
      <c r="C7" s="28" t="s">
        <v>28</v>
      </c>
      <c r="D7" s="101">
        <v>3.2</v>
      </c>
      <c r="E7" s="101">
        <v>9.6</v>
      </c>
      <c r="F7" s="101">
        <v>16</v>
      </c>
      <c r="G7" s="101">
        <v>22.400000000000002</v>
      </c>
      <c r="H7" s="102">
        <v>28.800000000000004</v>
      </c>
    </row>
    <row r="9" spans="3:63" x14ac:dyDescent="0.25">
      <c r="C9" s="201" t="s">
        <v>12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3"/>
    </row>
    <row r="10" spans="3:63" x14ac:dyDescent="0.25">
      <c r="C10" s="1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3:63" x14ac:dyDescent="0.25">
      <c r="C11" s="16" t="s">
        <v>27</v>
      </c>
      <c r="D11" s="6">
        <v>28.108037999999993</v>
      </c>
      <c r="E11" s="6">
        <v>28.108037999999993</v>
      </c>
      <c r="F11" s="6">
        <v>28.108037999999993</v>
      </c>
      <c r="G11" s="6">
        <v>28.108037999999993</v>
      </c>
      <c r="H11" s="6">
        <v>28.108037999999993</v>
      </c>
      <c r="I11" s="6">
        <v>28.108037999999993</v>
      </c>
      <c r="J11" s="6">
        <v>28.108037999999993</v>
      </c>
      <c r="K11" s="6">
        <v>28.108037999999993</v>
      </c>
      <c r="L11" s="6">
        <v>28.108037999999993</v>
      </c>
      <c r="M11" s="6">
        <v>28.108037999999993</v>
      </c>
      <c r="N11" s="6">
        <v>28.108037999999993</v>
      </c>
      <c r="O11" s="6">
        <v>28.108037999999993</v>
      </c>
      <c r="P11" s="6">
        <v>28.108037999999993</v>
      </c>
      <c r="Q11" s="6">
        <v>28.108037999999993</v>
      </c>
      <c r="R11" s="6">
        <v>28.108037999999993</v>
      </c>
      <c r="S11" s="6">
        <v>28.108037999999993</v>
      </c>
      <c r="T11" s="6">
        <v>28.108037999999993</v>
      </c>
      <c r="U11" s="6">
        <v>28.108037999999993</v>
      </c>
      <c r="V11" s="6">
        <v>28.108037999999993</v>
      </c>
      <c r="W11" s="6">
        <v>28.108037999999993</v>
      </c>
      <c r="X11" s="6">
        <v>28.108037999999993</v>
      </c>
      <c r="Y11" s="6">
        <v>28.108037999999993</v>
      </c>
      <c r="Z11" s="6">
        <v>28.108037999999993</v>
      </c>
      <c r="AA11" s="6">
        <v>28.108037999999993</v>
      </c>
      <c r="AB11" s="6">
        <v>28.108037999999993</v>
      </c>
      <c r="AC11" s="6">
        <v>28.108037999999993</v>
      </c>
      <c r="AD11" s="6">
        <v>28.108037999999993</v>
      </c>
      <c r="AE11" s="6">
        <v>28.108037999999993</v>
      </c>
      <c r="AF11" s="6">
        <v>28.108037999999993</v>
      </c>
      <c r="AG11" s="6">
        <v>28.108037999999993</v>
      </c>
      <c r="AH11" s="6">
        <v>28.108037999999993</v>
      </c>
      <c r="AI11" s="6">
        <v>28.108037999999993</v>
      </c>
      <c r="AJ11" s="6">
        <v>28.108037999999993</v>
      </c>
      <c r="AK11" s="6">
        <v>28.108037999999993</v>
      </c>
      <c r="AL11" s="6">
        <v>28.108037999999993</v>
      </c>
      <c r="AM11" s="6">
        <v>28.108037999999993</v>
      </c>
      <c r="AN11" s="6">
        <v>28.108037999999993</v>
      </c>
      <c r="AO11" s="6">
        <v>28.108037999999993</v>
      </c>
      <c r="AP11" s="6">
        <v>28.108037999999993</v>
      </c>
      <c r="AQ11" s="6">
        <v>28.108037999999993</v>
      </c>
      <c r="AR11" s="6">
        <v>28.108037999999993</v>
      </c>
      <c r="AS11" s="6">
        <v>28.108037999999993</v>
      </c>
      <c r="AT11" s="6">
        <v>28.108037999999993</v>
      </c>
      <c r="AU11" s="6">
        <v>28.108037999999993</v>
      </c>
      <c r="AV11" s="6">
        <v>28.108037999999993</v>
      </c>
      <c r="AW11" s="6">
        <v>28.108037999999993</v>
      </c>
      <c r="AX11" s="6">
        <v>28.108037999999993</v>
      </c>
      <c r="AY11" s="6">
        <v>28.108037999999993</v>
      </c>
      <c r="AZ11" s="6">
        <v>28.108037999999993</v>
      </c>
      <c r="BA11" s="6">
        <v>28.108037999999993</v>
      </c>
      <c r="BB11" s="6">
        <v>28.108037999999993</v>
      </c>
      <c r="BC11" s="6">
        <v>28.108037999999993</v>
      </c>
      <c r="BD11" s="6">
        <v>28.108037999999993</v>
      </c>
      <c r="BE11" s="6">
        <v>28.108037999999993</v>
      </c>
      <c r="BF11" s="6">
        <v>28.108037999999993</v>
      </c>
      <c r="BG11" s="6">
        <v>28.108037999999993</v>
      </c>
      <c r="BH11" s="6">
        <v>28.108037999999993</v>
      </c>
      <c r="BI11" s="6">
        <v>28.108037999999993</v>
      </c>
      <c r="BJ11" s="6">
        <v>28.108037999999993</v>
      </c>
      <c r="BK11" s="7">
        <v>28.108037999999993</v>
      </c>
    </row>
    <row r="12" spans="3:63" x14ac:dyDescent="0.25">
      <c r="C12" s="1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</row>
    <row r="13" spans="3:63" x14ac:dyDescent="0.25">
      <c r="C13" s="16" t="s">
        <v>10</v>
      </c>
      <c r="D13" s="6">
        <v>450</v>
      </c>
      <c r="E13" s="6">
        <v>450</v>
      </c>
      <c r="F13" s="6">
        <v>450</v>
      </c>
      <c r="G13" s="6">
        <v>450</v>
      </c>
      <c r="H13" s="6">
        <v>450</v>
      </c>
      <c r="I13" s="6">
        <v>450</v>
      </c>
      <c r="J13" s="6">
        <v>450</v>
      </c>
      <c r="K13" s="6">
        <v>450</v>
      </c>
      <c r="L13" s="6">
        <v>450</v>
      </c>
      <c r="M13" s="6">
        <v>450</v>
      </c>
      <c r="N13" s="6">
        <v>450</v>
      </c>
      <c r="O13" s="6">
        <v>450</v>
      </c>
      <c r="P13" s="6">
        <v>450</v>
      </c>
      <c r="Q13" s="6">
        <v>450</v>
      </c>
      <c r="R13" s="6">
        <v>450</v>
      </c>
      <c r="S13" s="6">
        <v>450</v>
      </c>
      <c r="T13" s="6">
        <v>450</v>
      </c>
      <c r="U13" s="6">
        <v>450</v>
      </c>
      <c r="V13" s="6">
        <v>450</v>
      </c>
      <c r="W13" s="6">
        <v>450</v>
      </c>
      <c r="X13" s="6">
        <v>450</v>
      </c>
      <c r="Y13" s="6">
        <v>450</v>
      </c>
      <c r="Z13" s="6">
        <v>450</v>
      </c>
      <c r="AA13" s="6">
        <v>450</v>
      </c>
      <c r="AB13" s="6">
        <v>450</v>
      </c>
      <c r="AC13" s="6">
        <v>450</v>
      </c>
      <c r="AD13" s="6">
        <v>450</v>
      </c>
      <c r="AE13" s="6">
        <v>450</v>
      </c>
      <c r="AF13" s="6">
        <v>450</v>
      </c>
      <c r="AG13" s="6">
        <v>450</v>
      </c>
      <c r="AH13" s="6">
        <v>450</v>
      </c>
      <c r="AI13" s="6">
        <v>450</v>
      </c>
      <c r="AJ13" s="6">
        <v>450</v>
      </c>
      <c r="AK13" s="6">
        <v>450</v>
      </c>
      <c r="AL13" s="6">
        <v>450</v>
      </c>
      <c r="AM13" s="6">
        <v>450</v>
      </c>
      <c r="AN13" s="6">
        <v>450</v>
      </c>
      <c r="AO13" s="6">
        <v>450</v>
      </c>
      <c r="AP13" s="6">
        <v>450</v>
      </c>
      <c r="AQ13" s="6">
        <v>450</v>
      </c>
      <c r="AR13" s="6">
        <v>450</v>
      </c>
      <c r="AS13" s="6">
        <v>450</v>
      </c>
      <c r="AT13" s="6">
        <v>450</v>
      </c>
      <c r="AU13" s="6">
        <v>450</v>
      </c>
      <c r="AV13" s="6">
        <v>450</v>
      </c>
      <c r="AW13" s="6">
        <v>450</v>
      </c>
      <c r="AX13" s="6">
        <v>450</v>
      </c>
      <c r="AY13" s="6">
        <v>450</v>
      </c>
      <c r="AZ13" s="6">
        <v>450</v>
      </c>
      <c r="BA13" s="6">
        <v>450</v>
      </c>
      <c r="BB13" s="6">
        <v>450</v>
      </c>
      <c r="BC13" s="6">
        <v>450</v>
      </c>
      <c r="BD13" s="6">
        <v>450</v>
      </c>
      <c r="BE13" s="6">
        <v>450</v>
      </c>
      <c r="BF13" s="6">
        <v>450</v>
      </c>
      <c r="BG13" s="6">
        <v>450</v>
      </c>
      <c r="BH13" s="6">
        <v>450</v>
      </c>
      <c r="BI13" s="6">
        <v>450</v>
      </c>
      <c r="BJ13" s="6">
        <v>450</v>
      </c>
      <c r="BK13" s="7">
        <v>450</v>
      </c>
    </row>
    <row r="14" spans="3:63" x14ac:dyDescent="0.25">
      <c r="C14" s="28" t="s">
        <v>28</v>
      </c>
      <c r="D14" s="103">
        <v>0.26666666666666666</v>
      </c>
      <c r="E14" s="103">
        <v>0.8</v>
      </c>
      <c r="F14" s="103">
        <v>1.3333333333333335</v>
      </c>
      <c r="G14" s="103">
        <v>1.8666666666666669</v>
      </c>
      <c r="H14" s="103">
        <v>2.4</v>
      </c>
      <c r="I14" s="103">
        <v>2.9333333333333336</v>
      </c>
      <c r="J14" s="103">
        <v>3.4666666666666672</v>
      </c>
      <c r="K14" s="103">
        <v>4</v>
      </c>
      <c r="L14" s="103">
        <v>4.5333333333333332</v>
      </c>
      <c r="M14" s="103">
        <v>5.0666666666666664</v>
      </c>
      <c r="N14" s="103">
        <v>5.6</v>
      </c>
      <c r="O14" s="103">
        <v>6.1333333333333329</v>
      </c>
      <c r="P14" s="103">
        <v>6.666666666666667</v>
      </c>
      <c r="Q14" s="103">
        <v>7.2000000000000011</v>
      </c>
      <c r="R14" s="103">
        <v>7.7333333333333334</v>
      </c>
      <c r="S14" s="103">
        <v>8.2666666666666657</v>
      </c>
      <c r="T14" s="103">
        <v>8.8000000000000007</v>
      </c>
      <c r="U14" s="103">
        <v>9.3333333333333321</v>
      </c>
      <c r="V14" s="103">
        <v>9.8666666666666671</v>
      </c>
      <c r="W14" s="103">
        <v>10.399999999999999</v>
      </c>
      <c r="X14" s="103">
        <v>10.933333333333334</v>
      </c>
      <c r="Y14" s="103">
        <v>11.466666666666665</v>
      </c>
      <c r="Z14" s="103">
        <v>12</v>
      </c>
      <c r="AA14" s="103">
        <v>12.533333333333335</v>
      </c>
      <c r="AB14" s="103">
        <v>13.066666666666665</v>
      </c>
      <c r="AC14" s="103">
        <v>13.600000000000001</v>
      </c>
      <c r="AD14" s="103">
        <v>14.133333333333335</v>
      </c>
      <c r="AE14" s="103">
        <v>14.66666666666667</v>
      </c>
      <c r="AF14" s="103">
        <v>15.2</v>
      </c>
      <c r="AG14" s="103">
        <v>15.733333333333336</v>
      </c>
      <c r="AH14" s="103">
        <v>16.266666666666666</v>
      </c>
      <c r="AI14" s="103">
        <v>16.8</v>
      </c>
      <c r="AJ14" s="103">
        <v>17.333333333333336</v>
      </c>
      <c r="AK14" s="103">
        <v>17.866666666666667</v>
      </c>
      <c r="AL14" s="103">
        <v>18.399999999999999</v>
      </c>
      <c r="AM14" s="103">
        <v>18.933333333333337</v>
      </c>
      <c r="AN14" s="103">
        <v>19.466666666666669</v>
      </c>
      <c r="AO14" s="103">
        <v>20</v>
      </c>
      <c r="AP14" s="103">
        <v>20.533333333333331</v>
      </c>
      <c r="AQ14" s="103">
        <v>21.066666666666666</v>
      </c>
      <c r="AR14" s="103">
        <v>21.6</v>
      </c>
      <c r="AS14" s="103">
        <v>22.133333333333333</v>
      </c>
      <c r="AT14" s="103">
        <v>22.666666666666664</v>
      </c>
      <c r="AU14" s="103">
        <v>23.2</v>
      </c>
      <c r="AV14" s="103">
        <v>23.733333333333334</v>
      </c>
      <c r="AW14" s="103">
        <v>24.266666666666666</v>
      </c>
      <c r="AX14" s="103">
        <v>24.800000000000004</v>
      </c>
      <c r="AY14" s="103">
        <v>25.333333333333336</v>
      </c>
      <c r="AZ14" s="103">
        <v>25.866666666666667</v>
      </c>
      <c r="BA14" s="103">
        <v>26.400000000000002</v>
      </c>
      <c r="BB14" s="103">
        <v>26.933333333333337</v>
      </c>
      <c r="BC14" s="103">
        <v>27.466666666666669</v>
      </c>
      <c r="BD14" s="103">
        <v>28.000000000000004</v>
      </c>
      <c r="BE14" s="103">
        <v>28.533333333333331</v>
      </c>
      <c r="BF14" s="103">
        <v>29.06666666666667</v>
      </c>
      <c r="BG14" s="103">
        <v>29.600000000000005</v>
      </c>
      <c r="BH14" s="103">
        <v>30.133333333333333</v>
      </c>
      <c r="BI14" s="103">
        <v>30.666666666666664</v>
      </c>
      <c r="BJ14" s="103">
        <v>31.2</v>
      </c>
      <c r="BK14" s="104">
        <v>31.733333333333334</v>
      </c>
    </row>
    <row r="16" spans="3:63" x14ac:dyDescent="0.25">
      <c r="C16" s="201" t="s">
        <v>7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</row>
    <row r="17" spans="3:63" x14ac:dyDescent="0.25"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7"/>
    </row>
    <row r="18" spans="3:63" x14ac:dyDescent="0.25">
      <c r="C18" s="16" t="s">
        <v>27</v>
      </c>
      <c r="D18" s="6">
        <v>29.486519850171302</v>
      </c>
      <c r="E18" s="6">
        <v>32.1684214186361</v>
      </c>
      <c r="F18" s="6">
        <v>34.746201202181602</v>
      </c>
      <c r="G18" s="6">
        <v>37.215987937195898</v>
      </c>
      <c r="H18" s="6">
        <v>39.574965087641203</v>
      </c>
      <c r="I18" s="6">
        <v>41.821293502470901</v>
      </c>
      <c r="J18" s="6">
        <v>43.954025268585397</v>
      </c>
      <c r="K18" s="6">
        <v>45.973011621604499</v>
      </c>
      <c r="L18" s="6">
        <v>47.878807598329999</v>
      </c>
      <c r="M18" s="6">
        <v>49.672575857402698</v>
      </c>
      <c r="N18" s="6">
        <v>51.355991782183096</v>
      </c>
      <c r="O18" s="6">
        <v>52.931151635423198</v>
      </c>
      <c r="P18" s="6">
        <v>54.400485179787097</v>
      </c>
      <c r="Q18" s="6">
        <v>55.766673829605097</v>
      </c>
      <c r="R18" s="6">
        <v>57.032575071626802</v>
      </c>
      <c r="S18" s="6">
        <v>58.201153596436001</v>
      </c>
      <c r="T18" s="6">
        <v>59.275419324392999</v>
      </c>
      <c r="U18" s="6">
        <v>60.258372294027097</v>
      </c>
      <c r="V18" s="6">
        <v>61.1529542074707</v>
      </c>
      <c r="W18" s="6">
        <v>61.962006295410603</v>
      </c>
      <c r="X18" s="6">
        <v>62.688233070121797</v>
      </c>
      <c r="Y18" s="6">
        <v>63.334171475403302</v>
      </c>
      <c r="Z18" s="6">
        <v>63.902164912043403</v>
      </c>
      <c r="AA18" s="6">
        <v>64.394341612031397</v>
      </c>
      <c r="AB18" s="6">
        <v>64.812596849468093</v>
      </c>
      <c r="AC18" s="6">
        <v>65.158578506733903</v>
      </c>
      <c r="AD18" s="6">
        <v>65.433675557183705</v>
      </c>
      <c r="AE18" s="6">
        <v>65.639009077249597</v>
      </c>
      <c r="AF18" s="6">
        <v>65.775425458750703</v>
      </c>
      <c r="AG18" s="6">
        <v>65.843491554393594</v>
      </c>
      <c r="AH18" s="6">
        <v>65.843491554393594</v>
      </c>
      <c r="AI18" s="6">
        <v>65.775425458750703</v>
      </c>
      <c r="AJ18" s="6">
        <v>65.639009077249597</v>
      </c>
      <c r="AK18" s="6">
        <v>65.433675557183605</v>
      </c>
      <c r="AL18" s="6">
        <v>65.158578506733903</v>
      </c>
      <c r="AM18" s="6">
        <v>64.812596849468093</v>
      </c>
      <c r="AN18" s="6">
        <v>64.394341612031397</v>
      </c>
      <c r="AO18" s="6">
        <v>63.902164912043403</v>
      </c>
      <c r="AP18" s="6">
        <v>63.334171475403302</v>
      </c>
      <c r="AQ18" s="6">
        <v>62.688233070121797</v>
      </c>
      <c r="AR18" s="6">
        <v>61.962006295410603</v>
      </c>
      <c r="AS18" s="6">
        <v>61.1529542074707</v>
      </c>
      <c r="AT18" s="6">
        <v>60.258372294027097</v>
      </c>
      <c r="AU18" s="6">
        <v>59.275419324392999</v>
      </c>
      <c r="AV18" s="6">
        <v>58.201153596436001</v>
      </c>
      <c r="AW18" s="6">
        <v>57.032575071626802</v>
      </c>
      <c r="AX18" s="6">
        <v>55.766673829605097</v>
      </c>
      <c r="AY18" s="6">
        <v>54.400485179787097</v>
      </c>
      <c r="AZ18" s="6">
        <v>52.931151635423198</v>
      </c>
      <c r="BA18" s="6">
        <v>51.355991782183096</v>
      </c>
      <c r="BB18" s="6">
        <v>49.672575857402698</v>
      </c>
      <c r="BC18" s="6">
        <v>47.878807598329999</v>
      </c>
      <c r="BD18" s="6">
        <v>45.973011621604499</v>
      </c>
      <c r="BE18" s="6">
        <v>43.954025268585397</v>
      </c>
      <c r="BF18" s="6">
        <v>41.821293502470901</v>
      </c>
      <c r="BG18" s="6">
        <v>39.574965087641303</v>
      </c>
      <c r="BH18" s="6">
        <v>37.215987937195898</v>
      </c>
      <c r="BI18" s="6">
        <v>34.746201202181602</v>
      </c>
      <c r="BJ18" s="6">
        <v>32.1684214186362</v>
      </c>
      <c r="BK18" s="7">
        <v>29.486519850171199</v>
      </c>
    </row>
    <row r="19" spans="3:63" x14ac:dyDescent="0.25"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7"/>
    </row>
    <row r="20" spans="3:63" x14ac:dyDescent="0.25">
      <c r="C20" s="16" t="s">
        <v>10</v>
      </c>
      <c r="D20" s="6">
        <v>469.45115356883502</v>
      </c>
      <c r="E20" s="6">
        <v>507.25472737183298</v>
      </c>
      <c r="F20" s="6">
        <v>544.68308984273494</v>
      </c>
      <c r="G20" s="6">
        <v>581.61752351714995</v>
      </c>
      <c r="H20" s="6">
        <v>617.94418081302103</v>
      </c>
      <c r="I20" s="6">
        <v>653.55469445153506</v>
      </c>
      <c r="J20" s="6">
        <v>688.34668147467403</v>
      </c>
      <c r="K20" s="6">
        <v>722.22413795342504</v>
      </c>
      <c r="L20" s="6">
        <v>755.09772424893799</v>
      </c>
      <c r="M20" s="6">
        <v>786.88494317677498</v>
      </c>
      <c r="N20" s="6">
        <v>817.510215587311</v>
      </c>
      <c r="O20" s="6">
        <v>846.90485969161296</v>
      </c>
      <c r="P20" s="6">
        <v>875.00698192957805</v>
      </c>
      <c r="Q20" s="6">
        <v>901.76128830804498</v>
      </c>
      <c r="R20" s="6">
        <v>927.11882595519899</v>
      </c>
      <c r="S20" s="6">
        <v>951.036665175341</v>
      </c>
      <c r="T20" s="6">
        <v>973.47753257923603</v>
      </c>
      <c r="U20" s="6">
        <v>994.40940594599897</v>
      </c>
      <c r="V20" s="6">
        <v>1013.80508137628</v>
      </c>
      <c r="W20" s="6">
        <v>1031.64172305396</v>
      </c>
      <c r="X20" s="6">
        <v>1047.9004055712401</v>
      </c>
      <c r="Y20" s="6">
        <v>1062.5656583116299</v>
      </c>
      <c r="Z20" s="6">
        <v>1075.6250208435599</v>
      </c>
      <c r="AA20" s="6">
        <v>1087.0686176685899</v>
      </c>
      <c r="AB20" s="6">
        <v>1096.88876000086</v>
      </c>
      <c r="AC20" s="6">
        <v>1105.07958153714</v>
      </c>
      <c r="AD20" s="6">
        <v>1111.63671441411</v>
      </c>
      <c r="AE20" s="6">
        <v>1116.5570107467399</v>
      </c>
      <c r="AF20" s="6">
        <v>1119.8383143027199</v>
      </c>
      <c r="AG20" s="6">
        <v>1121.47928599743</v>
      </c>
      <c r="AH20" s="6">
        <v>1121.47928599743</v>
      </c>
      <c r="AI20" s="6">
        <v>1119.8383143027199</v>
      </c>
      <c r="AJ20" s="6">
        <v>1116.5570107467399</v>
      </c>
      <c r="AK20" s="6">
        <v>1111.63671441411</v>
      </c>
      <c r="AL20" s="6">
        <v>1105.07958153714</v>
      </c>
      <c r="AM20" s="6">
        <v>1096.88876000086</v>
      </c>
      <c r="AN20" s="6">
        <v>1087.0686176685899</v>
      </c>
      <c r="AO20" s="6">
        <v>1075.6250208435599</v>
      </c>
      <c r="AP20" s="6">
        <v>1062.5656583116299</v>
      </c>
      <c r="AQ20" s="6">
        <v>1047.9004055712401</v>
      </c>
      <c r="AR20" s="6">
        <v>1031.64172305396</v>
      </c>
      <c r="AS20" s="6">
        <v>1013.80508137629</v>
      </c>
      <c r="AT20" s="6">
        <v>994.40940594599897</v>
      </c>
      <c r="AU20" s="6">
        <v>973.47753257923603</v>
      </c>
      <c r="AV20" s="6">
        <v>951.036665175341</v>
      </c>
      <c r="AW20" s="6">
        <v>927.11882595520001</v>
      </c>
      <c r="AX20" s="6">
        <v>901.76128830804498</v>
      </c>
      <c r="AY20" s="6">
        <v>875.00698192957805</v>
      </c>
      <c r="AZ20" s="6">
        <v>846.90485969161296</v>
      </c>
      <c r="BA20" s="6">
        <v>817.510215587311</v>
      </c>
      <c r="BB20" s="6">
        <v>786.88494317677601</v>
      </c>
      <c r="BC20" s="6">
        <v>755.09772424893697</v>
      </c>
      <c r="BD20" s="6">
        <v>722.22413795342595</v>
      </c>
      <c r="BE20" s="6">
        <v>688.34668147467403</v>
      </c>
      <c r="BF20" s="6">
        <v>653.55469445153403</v>
      </c>
      <c r="BG20" s="6">
        <v>617.94418081302103</v>
      </c>
      <c r="BH20" s="6">
        <v>581.61752351714995</v>
      </c>
      <c r="BI20" s="6">
        <v>544.68308984273494</v>
      </c>
      <c r="BJ20" s="6">
        <v>507.254727371831</v>
      </c>
      <c r="BK20" s="7">
        <v>469.45115356883502</v>
      </c>
    </row>
    <row r="21" spans="3:63" x14ac:dyDescent="0.25">
      <c r="C21" s="28" t="s">
        <v>28</v>
      </c>
      <c r="D21" s="103">
        <v>0.26666666666666666</v>
      </c>
      <c r="E21" s="103">
        <v>0.8</v>
      </c>
      <c r="F21" s="103">
        <v>1.3333333333333335</v>
      </c>
      <c r="G21" s="103">
        <v>1.8666666666666669</v>
      </c>
      <c r="H21" s="103">
        <v>2.4</v>
      </c>
      <c r="I21" s="103">
        <v>2.9333333333333336</v>
      </c>
      <c r="J21" s="103">
        <v>3.4666666666666672</v>
      </c>
      <c r="K21" s="103">
        <v>4</v>
      </c>
      <c r="L21" s="103">
        <v>4.5333333333333332</v>
      </c>
      <c r="M21" s="103">
        <v>5.0666666666666664</v>
      </c>
      <c r="N21" s="103">
        <v>5.6</v>
      </c>
      <c r="O21" s="103">
        <v>6.1333333333333329</v>
      </c>
      <c r="P21" s="103">
        <v>6.666666666666667</v>
      </c>
      <c r="Q21" s="103">
        <v>7.2000000000000011</v>
      </c>
      <c r="R21" s="103">
        <v>7.7333333333333334</v>
      </c>
      <c r="S21" s="103">
        <v>8.2666666666666657</v>
      </c>
      <c r="T21" s="103">
        <v>8.8000000000000007</v>
      </c>
      <c r="U21" s="103">
        <v>9.3333333333333321</v>
      </c>
      <c r="V21" s="103">
        <v>9.8666666666666671</v>
      </c>
      <c r="W21" s="103">
        <v>10.399999999999999</v>
      </c>
      <c r="X21" s="103">
        <v>10.933333333333334</v>
      </c>
      <c r="Y21" s="103">
        <v>11.466666666666665</v>
      </c>
      <c r="Z21" s="103">
        <v>12</v>
      </c>
      <c r="AA21" s="103">
        <v>12.533333333333335</v>
      </c>
      <c r="AB21" s="103">
        <v>13.066666666666665</v>
      </c>
      <c r="AC21" s="103">
        <v>13.600000000000001</v>
      </c>
      <c r="AD21" s="103">
        <v>14.133333333333335</v>
      </c>
      <c r="AE21" s="103">
        <v>14.66666666666667</v>
      </c>
      <c r="AF21" s="103">
        <v>15.2</v>
      </c>
      <c r="AG21" s="103">
        <v>15.733333333333336</v>
      </c>
      <c r="AH21" s="103">
        <v>16.266666666666666</v>
      </c>
      <c r="AI21" s="103">
        <v>16.8</v>
      </c>
      <c r="AJ21" s="103">
        <v>17.333333333333336</v>
      </c>
      <c r="AK21" s="103">
        <v>17.866666666666667</v>
      </c>
      <c r="AL21" s="103">
        <v>18.399999999999999</v>
      </c>
      <c r="AM21" s="103">
        <v>18.933333333333337</v>
      </c>
      <c r="AN21" s="103">
        <v>19.466666666666669</v>
      </c>
      <c r="AO21" s="103">
        <v>20</v>
      </c>
      <c r="AP21" s="103">
        <v>20.533333333333331</v>
      </c>
      <c r="AQ21" s="103">
        <v>21.066666666666666</v>
      </c>
      <c r="AR21" s="103">
        <v>21.6</v>
      </c>
      <c r="AS21" s="103">
        <v>22.133333333333333</v>
      </c>
      <c r="AT21" s="103">
        <v>22.666666666666664</v>
      </c>
      <c r="AU21" s="103">
        <v>23.2</v>
      </c>
      <c r="AV21" s="103">
        <v>23.733333333333334</v>
      </c>
      <c r="AW21" s="103">
        <v>24.266666666666666</v>
      </c>
      <c r="AX21" s="103">
        <v>24.800000000000004</v>
      </c>
      <c r="AY21" s="103">
        <v>25.333333333333336</v>
      </c>
      <c r="AZ21" s="103">
        <v>25.866666666666667</v>
      </c>
      <c r="BA21" s="103">
        <v>26.400000000000002</v>
      </c>
      <c r="BB21" s="103">
        <v>26.933333333333337</v>
      </c>
      <c r="BC21" s="103">
        <v>27.466666666666669</v>
      </c>
      <c r="BD21" s="103">
        <v>28.000000000000004</v>
      </c>
      <c r="BE21" s="103">
        <v>28.533333333333331</v>
      </c>
      <c r="BF21" s="103">
        <v>29.06666666666667</v>
      </c>
      <c r="BG21" s="103">
        <v>29.600000000000005</v>
      </c>
      <c r="BH21" s="103">
        <v>30.133333333333333</v>
      </c>
      <c r="BI21" s="103">
        <v>30.666666666666664</v>
      </c>
      <c r="BJ21" s="103">
        <v>31.2</v>
      </c>
      <c r="BK21" s="104">
        <v>31.733333333333334</v>
      </c>
    </row>
    <row r="23" spans="3:63" x14ac:dyDescent="0.25">
      <c r="C23" s="201" t="s">
        <v>17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3"/>
    </row>
    <row r="24" spans="3:63" x14ac:dyDescent="0.25">
      <c r="C24" s="1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7"/>
    </row>
    <row r="25" spans="3:63" x14ac:dyDescent="0.25">
      <c r="C25" s="16" t="s">
        <v>27</v>
      </c>
      <c r="D25" s="6">
        <v>31.710431292266801</v>
      </c>
      <c r="E25" s="6">
        <v>31.704098422307698</v>
      </c>
      <c r="F25" s="6">
        <v>34.983562935815002</v>
      </c>
      <c r="G25" s="6">
        <v>35.053092385443399</v>
      </c>
      <c r="H25" s="6">
        <v>33.867367012637303</v>
      </c>
      <c r="I25" s="6">
        <v>35.000454387597401</v>
      </c>
      <c r="J25" s="6">
        <v>35.807746132448599</v>
      </c>
      <c r="K25" s="6">
        <v>37.9517574648441</v>
      </c>
      <c r="L25" s="6">
        <v>39.526364473770798</v>
      </c>
      <c r="M25" s="6">
        <v>40.468409779051299</v>
      </c>
      <c r="N25" s="6">
        <v>44.150281349979501</v>
      </c>
      <c r="O25" s="6">
        <v>46.037525887653501</v>
      </c>
      <c r="P25" s="6">
        <v>49.253091607540398</v>
      </c>
      <c r="Q25" s="6">
        <v>51.812400931036997</v>
      </c>
      <c r="R25" s="6">
        <v>52.509759097782499</v>
      </c>
      <c r="S25" s="6">
        <v>55.567360049857598</v>
      </c>
      <c r="T25" s="6">
        <v>57.631678480165398</v>
      </c>
      <c r="U25" s="6">
        <v>60.124317566502903</v>
      </c>
      <c r="V25" s="6">
        <v>61.180405570473098</v>
      </c>
      <c r="W25" s="6">
        <v>61.371727395862699</v>
      </c>
      <c r="X25" s="6">
        <v>61.581409482466498</v>
      </c>
      <c r="Y25" s="6">
        <v>62.158332022987999</v>
      </c>
      <c r="Z25" s="6">
        <v>59.9064783196037</v>
      </c>
      <c r="AA25" s="6">
        <v>60.701566312855697</v>
      </c>
      <c r="AB25" s="6">
        <v>60.6316862709674</v>
      </c>
      <c r="AC25" s="6">
        <v>58.679506203126003</v>
      </c>
      <c r="AD25" s="6">
        <v>60.312670828982199</v>
      </c>
      <c r="AE25" s="6">
        <v>59.594459083626496</v>
      </c>
      <c r="AF25" s="6">
        <v>59.331162501041</v>
      </c>
      <c r="AG25" s="6">
        <v>57.311164041826899</v>
      </c>
      <c r="AH25" s="6">
        <v>57.311164041826899</v>
      </c>
      <c r="AI25" s="6">
        <v>59.331162501041</v>
      </c>
      <c r="AJ25" s="6">
        <v>59.594459083626496</v>
      </c>
      <c r="AK25" s="6">
        <v>60.312670828982199</v>
      </c>
      <c r="AL25" s="6">
        <v>58.679506203126003</v>
      </c>
      <c r="AM25" s="6">
        <v>60.6316862709674</v>
      </c>
      <c r="AN25" s="6">
        <v>60.701566312855697</v>
      </c>
      <c r="AO25" s="6">
        <v>59.9064783196037</v>
      </c>
      <c r="AP25" s="6">
        <v>62.158332022987999</v>
      </c>
      <c r="AQ25" s="6">
        <v>61.581409482466498</v>
      </c>
      <c r="AR25" s="6">
        <v>61.371727395862699</v>
      </c>
      <c r="AS25" s="6">
        <v>61.180405570473098</v>
      </c>
      <c r="AT25" s="6">
        <v>60.124317566502903</v>
      </c>
      <c r="AU25" s="6">
        <v>57.631678480165398</v>
      </c>
      <c r="AV25" s="6">
        <v>55.567360049857598</v>
      </c>
      <c r="AW25" s="6">
        <v>52.509759097782499</v>
      </c>
      <c r="AX25" s="6">
        <v>51.812400931036997</v>
      </c>
      <c r="AY25" s="6">
        <v>49.253091607540398</v>
      </c>
      <c r="AZ25" s="6">
        <v>46.037525887653501</v>
      </c>
      <c r="BA25" s="6">
        <v>44.150281349979501</v>
      </c>
      <c r="BB25" s="6">
        <v>40.468409779051299</v>
      </c>
      <c r="BC25" s="6">
        <v>39.526364473770798</v>
      </c>
      <c r="BD25" s="6">
        <v>37.9517574648441</v>
      </c>
      <c r="BE25" s="6">
        <v>35.807746132448599</v>
      </c>
      <c r="BF25" s="6">
        <v>35.000454387597401</v>
      </c>
      <c r="BG25" s="6">
        <v>33.867367012637303</v>
      </c>
      <c r="BH25" s="6">
        <v>35.053092385443399</v>
      </c>
      <c r="BI25" s="6">
        <v>34.983562935815002</v>
      </c>
      <c r="BJ25" s="6">
        <v>31.704098422307698</v>
      </c>
      <c r="BK25" s="7">
        <v>31.710431292266801</v>
      </c>
    </row>
    <row r="26" spans="3:63" x14ac:dyDescent="0.25">
      <c r="C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7"/>
    </row>
    <row r="27" spans="3:63" x14ac:dyDescent="0.25">
      <c r="C27" s="16" t="s">
        <v>10</v>
      </c>
      <c r="D27" s="6">
        <v>500.76136649461398</v>
      </c>
      <c r="E27" s="6">
        <v>500.67114648796502</v>
      </c>
      <c r="F27" s="6">
        <v>548.27497545692495</v>
      </c>
      <c r="G27" s="6">
        <v>549.303976499957</v>
      </c>
      <c r="H27" s="6">
        <v>531.870095648561</v>
      </c>
      <c r="I27" s="6">
        <v>548.52488295369801</v>
      </c>
      <c r="J27" s="6">
        <v>560.52710300302999</v>
      </c>
      <c r="K27" s="6">
        <v>592.97335706828096</v>
      </c>
      <c r="L27" s="6">
        <v>617.35315467764099</v>
      </c>
      <c r="M27" s="6">
        <v>632.17184617168198</v>
      </c>
      <c r="N27" s="6">
        <v>691.86652118762095</v>
      </c>
      <c r="O27" s="6">
        <v>723.63720063314099</v>
      </c>
      <c r="P27" s="6">
        <v>779.778810428729</v>
      </c>
      <c r="Q27" s="6">
        <v>826.43557698076495</v>
      </c>
      <c r="R27" s="6">
        <v>839.47544718126699</v>
      </c>
      <c r="S27" s="6">
        <v>898.43596382890701</v>
      </c>
      <c r="T27" s="6">
        <v>940.01718511935906</v>
      </c>
      <c r="U27" s="6">
        <v>992.33953623064804</v>
      </c>
      <c r="V27" s="6">
        <v>1015.26307017534</v>
      </c>
      <c r="W27" s="6">
        <v>1019.46674732113</v>
      </c>
      <c r="X27" s="6">
        <v>1024.0921404353401</v>
      </c>
      <c r="Y27" s="6">
        <v>1036.91883853422</v>
      </c>
      <c r="Z27" s="6">
        <v>987.66891481483503</v>
      </c>
      <c r="AA27" s="6">
        <v>1004.81107099595</v>
      </c>
      <c r="AB27" s="6">
        <v>1003.29389044379</v>
      </c>
      <c r="AC27" s="6">
        <v>961.71771436073504</v>
      </c>
      <c r="AD27" s="6">
        <v>996.39369075038996</v>
      </c>
      <c r="AE27" s="6">
        <v>981.01264797083695</v>
      </c>
      <c r="AF27" s="6">
        <v>975.42623809268605</v>
      </c>
      <c r="AG27" s="6">
        <v>933.46118383478404</v>
      </c>
      <c r="AH27" s="6">
        <v>933.46118383478404</v>
      </c>
      <c r="AI27" s="6">
        <v>975.42623809268605</v>
      </c>
      <c r="AJ27" s="6">
        <v>981.01264797083695</v>
      </c>
      <c r="AK27" s="6">
        <v>996.39369075038996</v>
      </c>
      <c r="AL27" s="6">
        <v>961.71771436073504</v>
      </c>
      <c r="AM27" s="6">
        <v>1003.29389044379</v>
      </c>
      <c r="AN27" s="6">
        <v>1004.81107099595</v>
      </c>
      <c r="AO27" s="6">
        <v>987.66891481483503</v>
      </c>
      <c r="AP27" s="6">
        <v>1036.91883853422</v>
      </c>
      <c r="AQ27" s="6">
        <v>1024.0921404353401</v>
      </c>
      <c r="AR27" s="6">
        <v>1019.46674732113</v>
      </c>
      <c r="AS27" s="6">
        <v>1015.26307017534</v>
      </c>
      <c r="AT27" s="6">
        <v>992.33953623064804</v>
      </c>
      <c r="AU27" s="6">
        <v>940.01718511935906</v>
      </c>
      <c r="AV27" s="6">
        <v>898.43596382890701</v>
      </c>
      <c r="AW27" s="6">
        <v>839.47544718126699</v>
      </c>
      <c r="AX27" s="6">
        <v>826.43557698076495</v>
      </c>
      <c r="AY27" s="6">
        <v>779.778810428729</v>
      </c>
      <c r="AZ27" s="6">
        <v>723.63720063314099</v>
      </c>
      <c r="BA27" s="6">
        <v>691.86652118762095</v>
      </c>
      <c r="BB27" s="6">
        <v>632.17184617168198</v>
      </c>
      <c r="BC27" s="6">
        <v>617.35315467764099</v>
      </c>
      <c r="BD27" s="6">
        <v>592.97335706828096</v>
      </c>
      <c r="BE27" s="6">
        <v>560.52710300302999</v>
      </c>
      <c r="BF27" s="6">
        <v>548.52488295369801</v>
      </c>
      <c r="BG27" s="6">
        <v>531.870095648561</v>
      </c>
      <c r="BH27" s="6">
        <v>549.303976499957</v>
      </c>
      <c r="BI27" s="6">
        <v>548.27497545692495</v>
      </c>
      <c r="BJ27" s="6">
        <v>500.67114648796502</v>
      </c>
      <c r="BK27" s="7">
        <v>500.76136649461398</v>
      </c>
    </row>
    <row r="28" spans="3:63" x14ac:dyDescent="0.25">
      <c r="C28" s="28" t="s">
        <v>28</v>
      </c>
      <c r="D28" s="105">
        <v>-0.25</v>
      </c>
      <c r="E28" s="101">
        <v>0.30084745762711868</v>
      </c>
      <c r="F28" s="101">
        <v>0.85169491525423735</v>
      </c>
      <c r="G28" s="101">
        <v>1.402542372881356</v>
      </c>
      <c r="H28" s="101">
        <v>1.9533898305084747</v>
      </c>
      <c r="I28" s="101">
        <v>2.5042372881355934</v>
      </c>
      <c r="J28" s="101">
        <v>3.0550847457627124</v>
      </c>
      <c r="K28" s="101">
        <v>3.6059322033898313</v>
      </c>
      <c r="L28" s="101">
        <v>4.1567796610169498</v>
      </c>
      <c r="M28" s="101">
        <v>4.7076271186440675</v>
      </c>
      <c r="N28" s="101">
        <v>5.258474576271186</v>
      </c>
      <c r="O28" s="101">
        <v>5.8093220338983045</v>
      </c>
      <c r="P28" s="101">
        <v>6.360169491525423</v>
      </c>
      <c r="Q28" s="101">
        <v>6.9110169491525415</v>
      </c>
      <c r="R28" s="101">
        <v>7.46186440677966</v>
      </c>
      <c r="S28" s="101">
        <v>8.0127118644067785</v>
      </c>
      <c r="T28" s="101">
        <v>8.5635593220338961</v>
      </c>
      <c r="U28" s="101">
        <v>9.1144067796610155</v>
      </c>
      <c r="V28" s="101">
        <v>9.6652542372881332</v>
      </c>
      <c r="W28" s="101">
        <v>10.216101694915251</v>
      </c>
      <c r="X28" s="101">
        <v>10.76694915254237</v>
      </c>
      <c r="Y28" s="101">
        <v>11.317796610169488</v>
      </c>
      <c r="Z28" s="101">
        <v>11.868644067796605</v>
      </c>
      <c r="AA28" s="101">
        <v>12.419491525423725</v>
      </c>
      <c r="AB28" s="101">
        <v>12.970338983050841</v>
      </c>
      <c r="AC28" s="101">
        <v>13.521186440677962</v>
      </c>
      <c r="AD28" s="101">
        <v>14.072033898305083</v>
      </c>
      <c r="AE28" s="101">
        <v>14.622881355932202</v>
      </c>
      <c r="AF28" s="101">
        <v>15.173728813559324</v>
      </c>
      <c r="AG28" s="101">
        <v>15.724576271186441</v>
      </c>
      <c r="AH28" s="101">
        <v>16.275423728813561</v>
      </c>
      <c r="AI28" s="101">
        <v>16.826271186440682</v>
      </c>
      <c r="AJ28" s="101">
        <v>17.377118644067803</v>
      </c>
      <c r="AK28" s="101">
        <v>17.927966101694921</v>
      </c>
      <c r="AL28" s="101">
        <v>18.478813559322042</v>
      </c>
      <c r="AM28" s="101">
        <v>19.029661016949159</v>
      </c>
      <c r="AN28" s="101">
        <v>19.580508474576281</v>
      </c>
      <c r="AO28" s="101">
        <v>20.131355932203398</v>
      </c>
      <c r="AP28" s="101">
        <v>20.682203389830519</v>
      </c>
      <c r="AQ28" s="101">
        <v>21.233050847457637</v>
      </c>
      <c r="AR28" s="101">
        <v>21.783898305084758</v>
      </c>
      <c r="AS28" s="101">
        <v>22.334745762711876</v>
      </c>
      <c r="AT28" s="101">
        <v>22.885593220338997</v>
      </c>
      <c r="AU28" s="101">
        <v>23.436440677966118</v>
      </c>
      <c r="AV28" s="101">
        <v>23.987288135593239</v>
      </c>
      <c r="AW28" s="101">
        <v>24.53813559322036</v>
      </c>
      <c r="AX28" s="101">
        <v>25.088983050847482</v>
      </c>
      <c r="AY28" s="101">
        <v>25.639830508474599</v>
      </c>
      <c r="AZ28" s="101">
        <v>26.190677966101717</v>
      </c>
      <c r="BA28" s="101">
        <v>26.741525423728831</v>
      </c>
      <c r="BB28" s="101">
        <v>27.292372881355949</v>
      </c>
      <c r="BC28" s="101">
        <v>27.843220338983066</v>
      </c>
      <c r="BD28" s="101">
        <v>28.394067796610184</v>
      </c>
      <c r="BE28" s="101">
        <v>28.944915254237298</v>
      </c>
      <c r="BF28" s="101">
        <v>29.495762711864415</v>
      </c>
      <c r="BG28" s="101">
        <v>30.046610169491533</v>
      </c>
      <c r="BH28" s="101">
        <v>30.597457627118651</v>
      </c>
      <c r="BI28" s="101">
        <v>31.148305084745765</v>
      </c>
      <c r="BJ28" s="101">
        <v>31.699152542372882</v>
      </c>
      <c r="BK28" s="102">
        <v>32.25</v>
      </c>
    </row>
    <row r="29" spans="3:63" x14ac:dyDescent="0.25">
      <c r="C29" s="39" t="s">
        <v>13</v>
      </c>
      <c r="D29" s="13">
        <v>0.31503151968141802</v>
      </c>
      <c r="E29" s="13">
        <v>1.290365122680488</v>
      </c>
      <c r="F29" s="13">
        <v>0.25288250412939883</v>
      </c>
      <c r="G29" s="13">
        <v>0.14062981009939518</v>
      </c>
      <c r="H29" s="13">
        <v>9.3119423975253926E-2</v>
      </c>
      <c r="I29" s="13">
        <v>8.5010607859295789E-2</v>
      </c>
      <c r="J29" s="13">
        <v>0.10737542943118719</v>
      </c>
      <c r="K29" s="13">
        <v>0.10572797761737381</v>
      </c>
      <c r="L29" s="13">
        <v>0.13874365394703395</v>
      </c>
      <c r="M29" s="13">
        <v>0.13539204001389182</v>
      </c>
      <c r="N29" s="13">
        <v>0.16000422717056398</v>
      </c>
      <c r="O29" s="13">
        <v>0.15018032510890122</v>
      </c>
      <c r="P29" s="13">
        <v>0.1412582624610777</v>
      </c>
      <c r="Q29" s="13">
        <v>0.13669306314462779</v>
      </c>
      <c r="R29" s="13">
        <v>0.16306669248763575</v>
      </c>
      <c r="S29" s="13">
        <v>0.16351910107149339</v>
      </c>
      <c r="T29" s="13">
        <v>0.14726754628740635</v>
      </c>
      <c r="U29" s="13">
        <v>0.15920544755705457</v>
      </c>
      <c r="V29" s="13">
        <v>0.18346942083903151</v>
      </c>
      <c r="W29" s="13">
        <v>0.17277158055097611</v>
      </c>
      <c r="X29" s="13">
        <v>0.17599326762796899</v>
      </c>
      <c r="Y29" s="13">
        <v>0.17162167016863686</v>
      </c>
      <c r="Z29" s="13">
        <v>0.18879861083500113</v>
      </c>
      <c r="AA29" s="13">
        <v>0.20235676187635784</v>
      </c>
      <c r="AB29" s="13">
        <v>0.1876523584574136</v>
      </c>
      <c r="AC29" s="13">
        <v>0.20480939663772083</v>
      </c>
      <c r="AD29" s="13">
        <v>0.18717825194513293</v>
      </c>
      <c r="AE29" s="13">
        <v>0.17210743377946819</v>
      </c>
      <c r="AF29" s="13">
        <v>0.18942160092498789</v>
      </c>
      <c r="AG29" s="13">
        <v>0.16812505050322565</v>
      </c>
      <c r="AH29" s="13">
        <v>0.19420214650510573</v>
      </c>
      <c r="AI29" s="13">
        <v>0.2131729970141778</v>
      </c>
      <c r="AJ29" s="13">
        <v>0.18500940577944719</v>
      </c>
      <c r="AK29" s="13">
        <v>0.19105427493033017</v>
      </c>
      <c r="AL29" s="13">
        <v>0.17810262912875191</v>
      </c>
      <c r="AM29" s="13">
        <v>0.17264545421678917</v>
      </c>
      <c r="AN29" s="13">
        <v>0.18281629131910404</v>
      </c>
      <c r="AO29" s="13">
        <v>0.20190159234892319</v>
      </c>
      <c r="AP29" s="13">
        <v>0.16639691760923414</v>
      </c>
      <c r="AQ29" s="13">
        <v>0.16839569785372954</v>
      </c>
      <c r="AR29" s="13">
        <v>0.14338435845069605</v>
      </c>
      <c r="AS29" s="13">
        <v>0.15649999334471257</v>
      </c>
      <c r="AT29" s="13">
        <v>0.15409162717570005</v>
      </c>
      <c r="AU29" s="13">
        <v>0.15802983846152194</v>
      </c>
      <c r="AV29" s="13">
        <v>0.16667826533596034</v>
      </c>
      <c r="AW29" s="13">
        <v>0.17311608093306599</v>
      </c>
      <c r="AX29" s="13">
        <v>0.16428051527181686</v>
      </c>
      <c r="AY29" s="13">
        <v>0.15913852767747716</v>
      </c>
      <c r="AZ29" s="13">
        <v>0.18122986105355668</v>
      </c>
      <c r="BA29" s="13">
        <v>0.14671190363252434</v>
      </c>
      <c r="BB29" s="13">
        <v>0.12810957884343496</v>
      </c>
      <c r="BC29" s="13">
        <v>0.10348278871767101</v>
      </c>
      <c r="BD29" s="13">
        <v>0.10071557170761078</v>
      </c>
      <c r="BE29" s="13">
        <v>9.1177524956086164E-2</v>
      </c>
      <c r="BF29" s="13">
        <v>7.2104324827687444E-2</v>
      </c>
      <c r="BG29" s="13">
        <v>8.955075354939053E-2</v>
      </c>
      <c r="BH29" s="13">
        <v>0.14000324021994157</v>
      </c>
      <c r="BI29" s="13">
        <v>0.20297335570185626</v>
      </c>
      <c r="BJ29" s="13">
        <v>1.4430422246469554</v>
      </c>
      <c r="BK29" s="5">
        <v>0.44435508937418772</v>
      </c>
    </row>
    <row r="30" spans="3:63" x14ac:dyDescent="0.25">
      <c r="D30" s="80">
        <v>-15.733333333333333</v>
      </c>
      <c r="E30" s="80">
        <v>-15.2</v>
      </c>
      <c r="F30" s="80">
        <v>-14.666666666666666</v>
      </c>
      <c r="G30" s="80">
        <v>-14.133333333333333</v>
      </c>
      <c r="H30" s="80">
        <v>-13.6</v>
      </c>
      <c r="I30" s="80">
        <v>-13.066666666666666</v>
      </c>
      <c r="J30" s="80">
        <v>-12.533333333333333</v>
      </c>
      <c r="K30" s="80">
        <v>-12</v>
      </c>
      <c r="L30" s="80">
        <v>-11.466666666666667</v>
      </c>
      <c r="M30" s="80">
        <v>-10.933333333333334</v>
      </c>
      <c r="N30" s="80">
        <v>-10.4</v>
      </c>
      <c r="O30" s="80">
        <v>-9.8666666666666671</v>
      </c>
      <c r="P30" s="80">
        <v>-9.3333333333333339</v>
      </c>
      <c r="Q30" s="80">
        <v>-8.8000000000000007</v>
      </c>
      <c r="R30" s="80">
        <v>-8.2666666666666675</v>
      </c>
      <c r="S30" s="80">
        <v>-7.7333333333333343</v>
      </c>
      <c r="T30" s="80">
        <v>-7.2000000000000011</v>
      </c>
      <c r="U30" s="80">
        <v>-6.6666666666666679</v>
      </c>
      <c r="V30" s="80">
        <v>-6.1333333333333346</v>
      </c>
      <c r="W30" s="80">
        <v>-5.6000000000000014</v>
      </c>
      <c r="X30" s="80">
        <v>-5.0666666666666682</v>
      </c>
      <c r="Y30" s="80">
        <v>-4.533333333333335</v>
      </c>
      <c r="Z30" s="80">
        <v>-4.0000000000000018</v>
      </c>
      <c r="AA30" s="80">
        <v>-3.4666666666666686</v>
      </c>
      <c r="AB30" s="80">
        <v>-2.9333333333333353</v>
      </c>
      <c r="AC30" s="80">
        <v>-2.4000000000000021</v>
      </c>
      <c r="AD30" s="80">
        <v>-1.8666666666666689</v>
      </c>
      <c r="AE30" s="80">
        <v>-1.3333333333333357</v>
      </c>
      <c r="AF30" s="80">
        <v>-0.80000000000000238</v>
      </c>
      <c r="AG30" s="80">
        <v>-0.26666666666666905</v>
      </c>
      <c r="AH30" s="80">
        <v>0.26666666666666428</v>
      </c>
      <c r="AI30" s="80">
        <v>0.7999999999999976</v>
      </c>
      <c r="AJ30" s="80">
        <v>1.3333333333333308</v>
      </c>
      <c r="AK30" s="80">
        <v>1.866666666666664</v>
      </c>
      <c r="AL30" s="80">
        <v>2.3999999999999972</v>
      </c>
      <c r="AM30" s="80">
        <v>2.9333333333333305</v>
      </c>
      <c r="AN30" s="80">
        <v>3.4666666666666637</v>
      </c>
      <c r="AO30" s="80">
        <v>3.9999999999999969</v>
      </c>
      <c r="AP30" s="80">
        <v>4.5333333333333306</v>
      </c>
      <c r="AQ30" s="80">
        <v>5.0666666666666638</v>
      </c>
      <c r="AR30" s="80">
        <v>5.599999999999997</v>
      </c>
      <c r="AS30" s="80">
        <v>6.1333333333333302</v>
      </c>
      <c r="AT30" s="80">
        <v>6.6666666666666634</v>
      </c>
      <c r="AU30" s="80">
        <v>7.1999999999999966</v>
      </c>
      <c r="AV30" s="80">
        <v>7.7333333333333298</v>
      </c>
      <c r="AW30" s="80">
        <v>8.2666666666666639</v>
      </c>
      <c r="AX30" s="80">
        <v>8.7999999999999972</v>
      </c>
      <c r="AY30" s="80">
        <v>9.3333333333333304</v>
      </c>
      <c r="AZ30" s="80">
        <v>9.8666666666666636</v>
      </c>
      <c r="BA30" s="80">
        <v>10.399999999999997</v>
      </c>
      <c r="BB30" s="80">
        <v>10.93333333333333</v>
      </c>
      <c r="BC30" s="80">
        <v>11.466666666666663</v>
      </c>
      <c r="BD30" s="80">
        <v>11.999999999999996</v>
      </c>
      <c r="BE30" s="80">
        <v>12.53333333333333</v>
      </c>
      <c r="BF30" s="80">
        <v>13.066666666666663</v>
      </c>
      <c r="BG30" s="80">
        <v>13.599999999999996</v>
      </c>
      <c r="BH30" s="80">
        <v>14.133333333333329</v>
      </c>
      <c r="BI30" s="80">
        <v>14.666666666666663</v>
      </c>
      <c r="BJ30" s="80">
        <v>15.199999999999996</v>
      </c>
      <c r="BK30" s="80">
        <v>15.733333333333329</v>
      </c>
    </row>
    <row r="31" spans="3:63" x14ac:dyDescent="0.25">
      <c r="C31" s="201" t="s">
        <v>29</v>
      </c>
      <c r="D31" s="202"/>
      <c r="E31" s="202"/>
      <c r="F31" s="202"/>
      <c r="G31" s="202"/>
      <c r="H31" s="203"/>
    </row>
    <row r="32" spans="3:63" x14ac:dyDescent="0.25">
      <c r="C32" s="15"/>
      <c r="D32" s="97"/>
      <c r="E32" s="97"/>
      <c r="F32" s="97"/>
      <c r="G32" s="97"/>
      <c r="H32" s="98"/>
    </row>
    <row r="33" spans="3:8" x14ac:dyDescent="0.25">
      <c r="C33" s="16" t="s">
        <v>27</v>
      </c>
      <c r="D33" s="99">
        <v>38.480385230230603</v>
      </c>
      <c r="E33" s="99">
        <v>57.7731734957204</v>
      </c>
      <c r="F33" s="99">
        <v>59.241775575075998</v>
      </c>
      <c r="G33" s="99">
        <v>57.7731734957204</v>
      </c>
      <c r="H33" s="100">
        <v>38.480385230230603</v>
      </c>
    </row>
    <row r="34" spans="3:8" x14ac:dyDescent="0.25">
      <c r="C34" s="16"/>
      <c r="D34" s="99"/>
      <c r="E34" s="99"/>
      <c r="F34" s="99"/>
      <c r="G34" s="99"/>
      <c r="H34" s="100"/>
    </row>
    <row r="35" spans="3:8" x14ac:dyDescent="0.25">
      <c r="C35" s="16" t="s">
        <v>10</v>
      </c>
      <c r="D35" s="99">
        <v>603.08187460160298</v>
      </c>
      <c r="E35" s="99">
        <v>946.15841274009699</v>
      </c>
      <c r="F35" s="99">
        <v>973.77926812603596</v>
      </c>
      <c r="G35" s="99">
        <v>946.15841274009699</v>
      </c>
      <c r="H35" s="100">
        <v>603.08187460160298</v>
      </c>
    </row>
    <row r="36" spans="3:8" x14ac:dyDescent="0.25">
      <c r="C36" s="28" t="s">
        <v>28</v>
      </c>
      <c r="D36" s="101">
        <v>3.2</v>
      </c>
      <c r="E36" s="101">
        <v>9.6</v>
      </c>
      <c r="F36" s="101">
        <v>16</v>
      </c>
      <c r="G36" s="101">
        <v>22.400000000000002</v>
      </c>
      <c r="H36" s="102">
        <v>28.800000000000004</v>
      </c>
    </row>
    <row r="37" spans="3:8" x14ac:dyDescent="0.25">
      <c r="D37" s="80">
        <v>-12.8</v>
      </c>
      <c r="E37" s="80">
        <v>-6.4</v>
      </c>
      <c r="F37" s="80">
        <v>0</v>
      </c>
      <c r="G37" s="80">
        <v>6.4</v>
      </c>
      <c r="H37" s="80">
        <v>12.8</v>
      </c>
    </row>
    <row r="62" spans="13:14" x14ac:dyDescent="0.25">
      <c r="M62" s="106"/>
      <c r="N62" s="106"/>
    </row>
  </sheetData>
  <mergeCells count="5">
    <mergeCell ref="C2:H2"/>
    <mergeCell ref="C9:BK9"/>
    <mergeCell ref="C16:BK16"/>
    <mergeCell ref="C23:BK23"/>
    <mergeCell ref="C31:H31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2:G160"/>
  <sheetViews>
    <sheetView topLeftCell="C1" workbookViewId="0">
      <selection activeCell="K22" sqref="K22"/>
    </sheetView>
  </sheetViews>
  <sheetFormatPr defaultRowHeight="15" x14ac:dyDescent="0.25"/>
  <sheetData>
    <row r="2" spans="3:7" x14ac:dyDescent="0.25">
      <c r="C2" s="209" t="s">
        <v>31</v>
      </c>
      <c r="D2" s="209"/>
      <c r="F2" s="209" t="s">
        <v>32</v>
      </c>
      <c r="G2" s="209"/>
    </row>
    <row r="3" spans="3:7" x14ac:dyDescent="0.25">
      <c r="C3">
        <v>-0.49675781250000001</v>
      </c>
      <c r="D3">
        <v>2.576145151023946E-2</v>
      </c>
      <c r="F3">
        <v>-0.51624999999999999</v>
      </c>
      <c r="G3">
        <v>5.4161013183291968E-3</v>
      </c>
    </row>
    <row r="4" spans="3:7" x14ac:dyDescent="0.25">
      <c r="C4">
        <v>-0.49042968749999999</v>
      </c>
      <c r="D4">
        <v>7.1407112019289801E-2</v>
      </c>
      <c r="F4">
        <v>-0.49874999999999997</v>
      </c>
      <c r="G4">
        <v>4.2136831494191514E-2</v>
      </c>
    </row>
    <row r="5" spans="3:7" x14ac:dyDescent="0.25">
      <c r="C5">
        <v>-0.48410156250000003</v>
      </c>
      <c r="D5">
        <v>0.10047461095637829</v>
      </c>
      <c r="F5">
        <v>-0.48125000000000001</v>
      </c>
      <c r="G5">
        <v>5.4275950684144841E-2</v>
      </c>
    </row>
    <row r="6" spans="3:7" x14ac:dyDescent="0.25">
      <c r="C6">
        <v>-0.47777343750000001</v>
      </c>
      <c r="D6">
        <v>0.12605689281333093</v>
      </c>
      <c r="F6">
        <v>-0.46375</v>
      </c>
      <c r="G6">
        <v>6.3360780849895687E-2</v>
      </c>
    </row>
    <row r="7" spans="3:7" x14ac:dyDescent="0.25">
      <c r="C7">
        <v>-0.47144531249999999</v>
      </c>
      <c r="D7">
        <v>0.1642317593910923</v>
      </c>
      <c r="F7">
        <v>-0.44625000000000004</v>
      </c>
      <c r="G7">
        <v>7.0598229207538846E-2</v>
      </c>
    </row>
    <row r="8" spans="3:7" x14ac:dyDescent="0.25">
      <c r="C8">
        <v>-0.46511718749999997</v>
      </c>
      <c r="D8">
        <v>0.2332679814496362</v>
      </c>
      <c r="F8">
        <v>-0.42875000000000008</v>
      </c>
      <c r="G8">
        <v>8.9732310437695251E-2</v>
      </c>
    </row>
    <row r="9" spans="3:7" x14ac:dyDescent="0.25">
      <c r="C9">
        <v>-0.45878906250000001</v>
      </c>
      <c r="D9">
        <v>0.23419622119751865</v>
      </c>
      <c r="F9">
        <v>-0.41125000000000006</v>
      </c>
      <c r="G9">
        <v>0.10496932660147336</v>
      </c>
    </row>
    <row r="10" spans="3:7" x14ac:dyDescent="0.25">
      <c r="C10">
        <v>-0.45246093749999999</v>
      </c>
      <c r="D10">
        <v>0.280623816685239</v>
      </c>
      <c r="F10">
        <v>-0.3937500000000001</v>
      </c>
      <c r="G10">
        <v>0.16364498047210335</v>
      </c>
    </row>
    <row r="11" spans="3:7" x14ac:dyDescent="0.25">
      <c r="C11">
        <v>-0.44613281249999998</v>
      </c>
      <c r="D11">
        <v>0.32469094424842559</v>
      </c>
      <c r="F11">
        <v>-0.37625000000000008</v>
      </c>
      <c r="G11">
        <v>0.20613535233893451</v>
      </c>
    </row>
    <row r="12" spans="3:7" x14ac:dyDescent="0.25">
      <c r="C12">
        <v>-0.43980468750000001</v>
      </c>
      <c r="D12">
        <v>0.34981248361080319</v>
      </c>
      <c r="F12">
        <v>-0.35875000000000012</v>
      </c>
      <c r="G12">
        <v>0.19748042559196852</v>
      </c>
    </row>
    <row r="13" spans="3:7" x14ac:dyDescent="0.25">
      <c r="C13">
        <v>-0.4334765625</v>
      </c>
      <c r="D13">
        <v>0.36313916976927096</v>
      </c>
      <c r="F13">
        <v>-0.34125000000000016</v>
      </c>
      <c r="G13">
        <v>0.25984068598505888</v>
      </c>
    </row>
    <row r="14" spans="3:7" x14ac:dyDescent="0.25">
      <c r="C14">
        <v>-0.42714843749999998</v>
      </c>
      <c r="D14">
        <v>0.41181827241644747</v>
      </c>
      <c r="F14">
        <v>-0.32375000000000015</v>
      </c>
      <c r="G14">
        <v>0.34220770857682342</v>
      </c>
    </row>
    <row r="15" spans="3:7" x14ac:dyDescent="0.25">
      <c r="C15">
        <v>-0.42082031250000002</v>
      </c>
      <c r="D15">
        <v>0.46742456886420164</v>
      </c>
      <c r="F15">
        <v>-0.30625000000000019</v>
      </c>
      <c r="G15">
        <v>0.42257644160275137</v>
      </c>
    </row>
    <row r="16" spans="3:7" x14ac:dyDescent="0.25">
      <c r="C16">
        <v>-0.4144921875</v>
      </c>
      <c r="D16">
        <v>0.47819289684626975</v>
      </c>
      <c r="F16">
        <v>-0.28875000000000017</v>
      </c>
      <c r="G16">
        <v>0.47600621753048589</v>
      </c>
    </row>
    <row r="17" spans="3:7" x14ac:dyDescent="0.25">
      <c r="C17">
        <v>-0.40816406249999998</v>
      </c>
      <c r="D17">
        <v>0.52991186094004294</v>
      </c>
      <c r="F17">
        <v>-0.27125000000000021</v>
      </c>
      <c r="G17">
        <v>0.51044450811784658</v>
      </c>
    </row>
    <row r="18" spans="3:7" x14ac:dyDescent="0.25">
      <c r="C18">
        <v>-0.40183593750000002</v>
      </c>
      <c r="D18">
        <v>0.50583348461058908</v>
      </c>
      <c r="F18">
        <v>-0.25375000000000025</v>
      </c>
      <c r="G18">
        <v>0.61786099782175885</v>
      </c>
    </row>
    <row r="19" spans="3:7" x14ac:dyDescent="0.25">
      <c r="C19">
        <v>-0.3955078125</v>
      </c>
      <c r="D19">
        <v>0.48504159747453857</v>
      </c>
      <c r="F19">
        <v>-0.23625000000000024</v>
      </c>
      <c r="G19">
        <v>0.71576407336459946</v>
      </c>
    </row>
    <row r="20" spans="3:7" x14ac:dyDescent="0.25">
      <c r="C20">
        <v>-0.38917968749999998</v>
      </c>
      <c r="D20">
        <v>0.49369346899602556</v>
      </c>
      <c r="F20">
        <v>-0.21875000000000028</v>
      </c>
      <c r="G20">
        <v>0.71693772302851755</v>
      </c>
    </row>
    <row r="21" spans="3:7" x14ac:dyDescent="0.25">
      <c r="C21">
        <v>-0.38285156250000002</v>
      </c>
      <c r="D21">
        <v>0.49449619505593823</v>
      </c>
      <c r="F21">
        <v>-0.20125000000000029</v>
      </c>
      <c r="G21">
        <v>0.79586216236977192</v>
      </c>
    </row>
    <row r="22" spans="3:7" x14ac:dyDescent="0.25">
      <c r="C22">
        <v>-0.3765234375</v>
      </c>
      <c r="D22">
        <v>0.52883123625676343</v>
      </c>
      <c r="F22">
        <v>-0.18375000000000027</v>
      </c>
      <c r="G22">
        <v>0.89075727433467222</v>
      </c>
    </row>
    <row r="23" spans="3:7" x14ac:dyDescent="0.25">
      <c r="C23">
        <v>-0.37019531249999998</v>
      </c>
      <c r="D23">
        <v>0.54835240669015517</v>
      </c>
      <c r="F23">
        <v>-0.16625000000000029</v>
      </c>
      <c r="G23">
        <v>0.7595715388874531</v>
      </c>
    </row>
    <row r="24" spans="3:7" x14ac:dyDescent="0.25">
      <c r="C24">
        <v>-0.36386718750000002</v>
      </c>
      <c r="D24">
        <v>0.63710293066831925</v>
      </c>
      <c r="F24">
        <v>-0.14875000000000027</v>
      </c>
      <c r="G24">
        <v>0.74516593071823145</v>
      </c>
    </row>
    <row r="25" spans="3:7" x14ac:dyDescent="0.25">
      <c r="C25">
        <v>-0.3575390625</v>
      </c>
      <c r="D25">
        <v>0.64649821913696681</v>
      </c>
      <c r="F25">
        <v>-0.13125000000000026</v>
      </c>
      <c r="G25">
        <v>0.76329624450927225</v>
      </c>
    </row>
    <row r="26" spans="3:7" x14ac:dyDescent="0.25">
      <c r="C26">
        <v>-0.35121093749999999</v>
      </c>
      <c r="D26">
        <v>0.64554375505054074</v>
      </c>
      <c r="F26">
        <v>-0.11375000000000027</v>
      </c>
      <c r="G26">
        <v>0.77418301799393252</v>
      </c>
    </row>
    <row r="27" spans="3:7" x14ac:dyDescent="0.25">
      <c r="C27">
        <v>-0.34488281250000002</v>
      </c>
      <c r="D27">
        <v>0.6860025560615316</v>
      </c>
      <c r="F27">
        <v>-9.6250000000000252E-2</v>
      </c>
      <c r="G27">
        <v>0.65667828249947047</v>
      </c>
    </row>
    <row r="28" spans="3:7" x14ac:dyDescent="0.25">
      <c r="C28">
        <v>-0.33855468750000001</v>
      </c>
      <c r="D28">
        <v>0.70366374894313122</v>
      </c>
      <c r="F28">
        <v>-7.875000000000025E-2</v>
      </c>
      <c r="G28">
        <v>0.79020448208930294</v>
      </c>
    </row>
    <row r="29" spans="3:7" x14ac:dyDescent="0.25">
      <c r="C29">
        <v>-0.33222656249999999</v>
      </c>
      <c r="D29">
        <v>0.7181283108275881</v>
      </c>
      <c r="F29">
        <v>-6.1250000000000249E-2</v>
      </c>
      <c r="G29">
        <v>0.7574416198209164</v>
      </c>
    </row>
    <row r="30" spans="3:7" x14ac:dyDescent="0.25">
      <c r="C30">
        <v>-0.32589843750000003</v>
      </c>
      <c r="D30">
        <v>0.67085160043498027</v>
      </c>
      <c r="F30">
        <v>-4.3750000000000247E-2</v>
      </c>
      <c r="G30">
        <v>0.75853036888976522</v>
      </c>
    </row>
    <row r="31" spans="3:7" x14ac:dyDescent="0.25">
      <c r="C31">
        <v>-0.31957031250000001</v>
      </c>
      <c r="D31">
        <v>0.6985330400188875</v>
      </c>
      <c r="F31">
        <v>-2.6250000000000252E-2</v>
      </c>
      <c r="G31">
        <v>0.85285934968173682</v>
      </c>
    </row>
    <row r="32" spans="3:7" x14ac:dyDescent="0.25">
      <c r="C32">
        <v>-0.31324218749999999</v>
      </c>
      <c r="D32">
        <v>0.70971042639994075</v>
      </c>
      <c r="F32">
        <v>-8.7500000000002524E-3</v>
      </c>
      <c r="G32">
        <v>0.86900709090490869</v>
      </c>
    </row>
    <row r="33" spans="3:7" x14ac:dyDescent="0.25">
      <c r="C33">
        <v>-0.30691406249999997</v>
      </c>
      <c r="D33">
        <v>0.76258254989586816</v>
      </c>
      <c r="F33">
        <v>8.7499999999997476E-3</v>
      </c>
      <c r="G33">
        <v>1</v>
      </c>
    </row>
    <row r="34" spans="3:7" x14ac:dyDescent="0.25">
      <c r="C34">
        <v>-0.30058593750000001</v>
      </c>
      <c r="D34">
        <v>0.75327600656860128</v>
      </c>
      <c r="F34">
        <v>2.6249999999999746E-2</v>
      </c>
      <c r="G34">
        <v>0.90095054122080587</v>
      </c>
    </row>
    <row r="35" spans="3:7" x14ac:dyDescent="0.25">
      <c r="C35">
        <v>-0.29425781249999999</v>
      </c>
      <c r="D35">
        <v>0.7738671341652128</v>
      </c>
      <c r="F35">
        <v>4.3749999999999747E-2</v>
      </c>
      <c r="G35">
        <v>0.85818236623492883</v>
      </c>
    </row>
    <row r="36" spans="3:7" x14ac:dyDescent="0.25">
      <c r="C36">
        <v>-0.28792968749999998</v>
      </c>
      <c r="D36">
        <v>0.79515817954120416</v>
      </c>
      <c r="F36">
        <v>6.1249999999999735E-2</v>
      </c>
      <c r="G36">
        <v>0.89332553794257386</v>
      </c>
    </row>
    <row r="37" spans="3:7" x14ac:dyDescent="0.25">
      <c r="C37">
        <v>-0.28160156250000001</v>
      </c>
      <c r="D37">
        <v>0.84720377144317649</v>
      </c>
      <c r="F37">
        <v>7.8749999999999737E-2</v>
      </c>
      <c r="G37">
        <v>0.91010223305133808</v>
      </c>
    </row>
    <row r="38" spans="3:7" x14ac:dyDescent="0.25">
      <c r="C38">
        <v>-0.2752734375</v>
      </c>
      <c r="D38">
        <v>0.8422825716652792</v>
      </c>
      <c r="F38">
        <v>9.6249999999999752E-2</v>
      </c>
      <c r="G38">
        <v>0.86541710534931571</v>
      </c>
    </row>
    <row r="39" spans="3:7" x14ac:dyDescent="0.25">
      <c r="C39">
        <v>-0.26894531249999998</v>
      </c>
      <c r="D39">
        <v>0.88398202700536765</v>
      </c>
      <c r="F39">
        <v>0.11374999999999975</v>
      </c>
      <c r="G39">
        <v>0.89619733103691768</v>
      </c>
    </row>
    <row r="40" spans="3:7" x14ac:dyDescent="0.25">
      <c r="C40">
        <v>-0.26261718750000002</v>
      </c>
      <c r="D40">
        <v>0.85722483954265294</v>
      </c>
      <c r="F40">
        <v>0.13124999999999976</v>
      </c>
      <c r="G40">
        <v>0.82220748300228919</v>
      </c>
    </row>
    <row r="41" spans="3:7" x14ac:dyDescent="0.25">
      <c r="C41">
        <v>-0.2562890625</v>
      </c>
      <c r="D41">
        <v>0.76378997486027456</v>
      </c>
      <c r="F41">
        <v>0.14874999999999977</v>
      </c>
      <c r="G41">
        <v>0.80304697351706744</v>
      </c>
    </row>
    <row r="42" spans="3:7" x14ac:dyDescent="0.25">
      <c r="C42">
        <v>-0.24996093750000001</v>
      </c>
      <c r="D42">
        <v>0.85593553367528907</v>
      </c>
      <c r="F42">
        <v>0.16624999999999976</v>
      </c>
      <c r="G42">
        <v>0.7667653938593304</v>
      </c>
    </row>
    <row r="43" spans="3:7" x14ac:dyDescent="0.25">
      <c r="C43">
        <v>-0.24363281249999999</v>
      </c>
      <c r="D43">
        <v>0.82312652152758625</v>
      </c>
      <c r="F43">
        <v>0.18374999999999977</v>
      </c>
      <c r="G43">
        <v>0.76160708729943516</v>
      </c>
    </row>
    <row r="44" spans="3:7" x14ac:dyDescent="0.25">
      <c r="C44">
        <v>-0.2373046875</v>
      </c>
      <c r="D44">
        <v>0.77932382964690183</v>
      </c>
      <c r="F44">
        <v>0.20124999999999976</v>
      </c>
      <c r="G44">
        <v>0.63946457595138395</v>
      </c>
    </row>
    <row r="45" spans="3:7" x14ac:dyDescent="0.25">
      <c r="C45">
        <v>-0.23097656250000001</v>
      </c>
      <c r="D45">
        <v>0.82945122375433045</v>
      </c>
      <c r="F45">
        <v>0.21874999999999972</v>
      </c>
      <c r="G45">
        <v>0.57984048485385897</v>
      </c>
    </row>
    <row r="46" spans="3:7" x14ac:dyDescent="0.25">
      <c r="C46">
        <v>-0.22464843749999999</v>
      </c>
      <c r="D46">
        <v>0.82276098914373863</v>
      </c>
      <c r="F46">
        <v>0.23624999999999971</v>
      </c>
      <c r="G46">
        <v>0.59016668736359024</v>
      </c>
    </row>
    <row r="47" spans="3:7" x14ac:dyDescent="0.25">
      <c r="C47">
        <v>-0.2183203125</v>
      </c>
      <c r="D47">
        <v>0.85276037925553116</v>
      </c>
      <c r="F47">
        <v>0.2537499999999997</v>
      </c>
      <c r="G47">
        <v>0.41976049198859239</v>
      </c>
    </row>
    <row r="48" spans="3:7" x14ac:dyDescent="0.25">
      <c r="C48">
        <v>-0.21199218750000001</v>
      </c>
      <c r="D48">
        <v>0.87484090060337383</v>
      </c>
      <c r="F48">
        <v>0.27124999999999966</v>
      </c>
      <c r="G48">
        <v>0.43747758766866918</v>
      </c>
    </row>
    <row r="49" spans="3:7" x14ac:dyDescent="0.25">
      <c r="C49">
        <v>-0.20566406249999999</v>
      </c>
      <c r="D49">
        <v>0.89686106488433703</v>
      </c>
      <c r="F49">
        <v>0.28874999999999967</v>
      </c>
      <c r="G49">
        <v>0.35192926214408499</v>
      </c>
    </row>
    <row r="50" spans="3:7" x14ac:dyDescent="0.25">
      <c r="C50">
        <v>-0.1993359375</v>
      </c>
      <c r="D50">
        <v>0.88760928537119399</v>
      </c>
      <c r="F50">
        <v>0.30624999999999963</v>
      </c>
      <c r="G50">
        <v>0.24954165308353163</v>
      </c>
    </row>
    <row r="51" spans="3:7" x14ac:dyDescent="0.25">
      <c r="C51">
        <v>-0.19300781249999999</v>
      </c>
      <c r="D51">
        <v>0.87604785930836493</v>
      </c>
      <c r="F51">
        <v>0.32374999999999965</v>
      </c>
      <c r="G51">
        <v>0.17305780081592059</v>
      </c>
    </row>
    <row r="52" spans="3:7" x14ac:dyDescent="0.25">
      <c r="C52">
        <v>-0.1866796875</v>
      </c>
      <c r="D52">
        <v>0.94157495708804417</v>
      </c>
      <c r="F52">
        <v>0.34124999999999961</v>
      </c>
      <c r="G52">
        <v>0.17827949799424783</v>
      </c>
    </row>
    <row r="53" spans="3:7" x14ac:dyDescent="0.25">
      <c r="C53">
        <v>-0.18035156250000001</v>
      </c>
      <c r="D53">
        <v>0.96695648865897632</v>
      </c>
      <c r="F53">
        <v>0.35874999999999957</v>
      </c>
      <c r="G53">
        <v>0.13303917042913405</v>
      </c>
    </row>
    <row r="54" spans="3:7" x14ac:dyDescent="0.25">
      <c r="C54">
        <v>-0.17402343749999999</v>
      </c>
      <c r="D54">
        <v>0.97966775547257623</v>
      </c>
      <c r="F54">
        <v>0.37624999999999958</v>
      </c>
      <c r="G54">
        <v>0.12303026287512725</v>
      </c>
    </row>
    <row r="55" spans="3:7" x14ac:dyDescent="0.25">
      <c r="C55">
        <v>-0.1676953125</v>
      </c>
      <c r="D55">
        <v>0.97936392086809243</v>
      </c>
      <c r="F55">
        <v>0.39374999999999954</v>
      </c>
      <c r="G55">
        <v>0.12606240247174344</v>
      </c>
    </row>
    <row r="56" spans="3:7" x14ac:dyDescent="0.25">
      <c r="C56">
        <v>-0.16136718750000001</v>
      </c>
      <c r="D56">
        <v>1</v>
      </c>
      <c r="F56">
        <v>0.41124999999999956</v>
      </c>
      <c r="G56">
        <v>9.9239782222065406E-2</v>
      </c>
    </row>
    <row r="57" spans="3:7" x14ac:dyDescent="0.25">
      <c r="C57">
        <v>-0.15503906249999999</v>
      </c>
      <c r="D57">
        <v>0.95808629507159893</v>
      </c>
      <c r="F57">
        <v>0.42874999999999952</v>
      </c>
      <c r="G57">
        <v>7.283662001473272E-2</v>
      </c>
    </row>
    <row r="58" spans="3:7" x14ac:dyDescent="0.25">
      <c r="C58">
        <v>-0.1487109375</v>
      </c>
      <c r="D58">
        <v>0.98067258719860184</v>
      </c>
      <c r="F58">
        <v>0.44624999999999948</v>
      </c>
      <c r="G58">
        <v>5.3378818755773431E-2</v>
      </c>
    </row>
    <row r="59" spans="3:7" x14ac:dyDescent="0.25">
      <c r="C59">
        <v>-0.14238281250000001</v>
      </c>
      <c r="D59">
        <v>0.92292024579452658</v>
      </c>
      <c r="F59">
        <v>0.4637499999999995</v>
      </c>
      <c r="G59">
        <v>6.2726255391048508E-2</v>
      </c>
    </row>
    <row r="60" spans="3:7" x14ac:dyDescent="0.25">
      <c r="C60">
        <v>-0.13605468749999999</v>
      </c>
      <c r="D60">
        <v>0.88328153696019551</v>
      </c>
      <c r="F60">
        <v>0.48124999999999946</v>
      </c>
      <c r="G60">
        <v>3.8636057267718849E-2</v>
      </c>
    </row>
    <row r="61" spans="3:7" x14ac:dyDescent="0.25">
      <c r="C61">
        <v>-0.1297265625</v>
      </c>
      <c r="D61">
        <v>0.84264900161662148</v>
      </c>
      <c r="F61">
        <v>0.49874999999999947</v>
      </c>
      <c r="G61">
        <v>2.8875651074530117E-2</v>
      </c>
    </row>
    <row r="62" spans="3:7" x14ac:dyDescent="0.25">
      <c r="C62">
        <v>-0.1233984375</v>
      </c>
      <c r="D62">
        <v>0.78785501010193015</v>
      </c>
      <c r="F62">
        <v>0.51624999999999943</v>
      </c>
      <c r="G62">
        <v>5.3795435906557384E-3</v>
      </c>
    </row>
    <row r="63" spans="3:7" x14ac:dyDescent="0.25">
      <c r="C63">
        <v>-0.1170703125</v>
      </c>
      <c r="D63">
        <v>0.86534213973428131</v>
      </c>
    </row>
    <row r="64" spans="3:7" x14ac:dyDescent="0.25">
      <c r="C64">
        <v>-0.11074218750000001</v>
      </c>
      <c r="D64">
        <v>0.84727799167862006</v>
      </c>
    </row>
    <row r="65" spans="3:4" x14ac:dyDescent="0.25">
      <c r="C65">
        <v>-0.1044140625</v>
      </c>
      <c r="D65">
        <v>0.86765030185372372</v>
      </c>
    </row>
    <row r="66" spans="3:4" x14ac:dyDescent="0.25">
      <c r="C66">
        <v>-9.8085937499999998E-2</v>
      </c>
      <c r="D66">
        <v>0.86926570868595054</v>
      </c>
    </row>
    <row r="67" spans="3:4" x14ac:dyDescent="0.25">
      <c r="C67">
        <v>-9.1757812499999994E-2</v>
      </c>
      <c r="D67">
        <v>0.87478260427047616</v>
      </c>
    </row>
    <row r="68" spans="3:4" x14ac:dyDescent="0.25">
      <c r="C68">
        <v>-8.5429687500000004E-2</v>
      </c>
      <c r="D68">
        <v>0.902959118512069</v>
      </c>
    </row>
    <row r="69" spans="3:4" x14ac:dyDescent="0.25">
      <c r="C69">
        <v>-7.91015625E-2</v>
      </c>
      <c r="D69">
        <v>0.89036649961292247</v>
      </c>
    </row>
    <row r="70" spans="3:4" x14ac:dyDescent="0.25">
      <c r="C70">
        <v>-7.2773437499999996E-2</v>
      </c>
      <c r="D70">
        <v>0.9206360063477359</v>
      </c>
    </row>
    <row r="71" spans="3:4" x14ac:dyDescent="0.25">
      <c r="C71">
        <v>-6.6445312500000006E-2</v>
      </c>
      <c r="D71">
        <v>0.92823275116630288</v>
      </c>
    </row>
    <row r="72" spans="3:4" x14ac:dyDescent="0.25">
      <c r="C72">
        <v>-6.0117187500000002E-2</v>
      </c>
      <c r="D72">
        <v>0.89738283559629628</v>
      </c>
    </row>
    <row r="73" spans="3:4" x14ac:dyDescent="0.25">
      <c r="C73">
        <v>-5.3789062499999998E-2</v>
      </c>
      <c r="D73">
        <v>0.8627197149620971</v>
      </c>
    </row>
    <row r="74" spans="3:4" x14ac:dyDescent="0.25">
      <c r="C74">
        <v>-4.7460937500000001E-2</v>
      </c>
      <c r="D74">
        <v>0.86035855827693197</v>
      </c>
    </row>
    <row r="75" spans="3:4" x14ac:dyDescent="0.25">
      <c r="C75">
        <v>-4.1132812499999998E-2</v>
      </c>
      <c r="D75">
        <v>0.88065351943560133</v>
      </c>
    </row>
    <row r="76" spans="3:4" x14ac:dyDescent="0.25">
      <c r="C76">
        <v>-3.4804687500000001E-2</v>
      </c>
      <c r="D76">
        <v>0.8722351682557693</v>
      </c>
    </row>
    <row r="77" spans="3:4" x14ac:dyDescent="0.25">
      <c r="C77">
        <v>-2.84765625E-2</v>
      </c>
      <c r="D77">
        <v>0.83925067811244447</v>
      </c>
    </row>
    <row r="78" spans="3:4" x14ac:dyDescent="0.25">
      <c r="C78">
        <v>-2.21484375E-2</v>
      </c>
      <c r="D78">
        <v>0.87745753421043649</v>
      </c>
    </row>
    <row r="79" spans="3:4" x14ac:dyDescent="0.25">
      <c r="C79">
        <v>-1.5820312499999999E-2</v>
      </c>
      <c r="D79">
        <v>0.95767855149960002</v>
      </c>
    </row>
    <row r="80" spans="3:4" x14ac:dyDescent="0.25">
      <c r="C80">
        <v>-9.4921875000000006E-3</v>
      </c>
      <c r="D80">
        <v>0.94754311514377609</v>
      </c>
    </row>
    <row r="81" spans="3:4" x14ac:dyDescent="0.25">
      <c r="C81">
        <v>-3.1640625000000002E-3</v>
      </c>
      <c r="D81">
        <v>0.88969202013348891</v>
      </c>
    </row>
    <row r="82" spans="3:4" x14ac:dyDescent="0.25">
      <c r="C82">
        <v>3.1640625000000002E-3</v>
      </c>
      <c r="D82">
        <v>0.8977260306149063</v>
      </c>
    </row>
    <row r="83" spans="3:4" x14ac:dyDescent="0.25">
      <c r="C83">
        <v>9.4921875000000006E-3</v>
      </c>
      <c r="D83">
        <v>0.88128041771877252</v>
      </c>
    </row>
    <row r="84" spans="3:4" x14ac:dyDescent="0.25">
      <c r="C84">
        <v>1.5820312499999999E-2</v>
      </c>
      <c r="D84">
        <v>0.90792376923288476</v>
      </c>
    </row>
    <row r="85" spans="3:4" x14ac:dyDescent="0.25">
      <c r="C85">
        <v>2.21484375E-2</v>
      </c>
      <c r="D85">
        <v>0.89350314571630407</v>
      </c>
    </row>
    <row r="86" spans="3:4" x14ac:dyDescent="0.25">
      <c r="C86">
        <v>2.84765625E-2</v>
      </c>
      <c r="D86">
        <v>0.89749447989813502</v>
      </c>
    </row>
    <row r="87" spans="3:4" x14ac:dyDescent="0.25">
      <c r="C87">
        <v>3.4804687500000001E-2</v>
      </c>
      <c r="D87">
        <v>0.92358661904303452</v>
      </c>
    </row>
    <row r="88" spans="3:4" x14ac:dyDescent="0.25">
      <c r="C88">
        <v>4.1132812499999998E-2</v>
      </c>
      <c r="D88">
        <v>0.85617264207777077</v>
      </c>
    </row>
    <row r="89" spans="3:4" x14ac:dyDescent="0.25">
      <c r="C89">
        <v>4.7460937500000001E-2</v>
      </c>
      <c r="D89">
        <v>0.85724032216669299</v>
      </c>
    </row>
    <row r="90" spans="3:4" x14ac:dyDescent="0.25">
      <c r="C90">
        <v>5.3789062499999998E-2</v>
      </c>
      <c r="D90">
        <v>0.87872530883563216</v>
      </c>
    </row>
    <row r="91" spans="3:4" x14ac:dyDescent="0.25">
      <c r="C91">
        <v>6.0117187500000002E-2</v>
      </c>
      <c r="D91">
        <v>0.8621905079124611</v>
      </c>
    </row>
    <row r="92" spans="3:4" x14ac:dyDescent="0.25">
      <c r="C92">
        <v>6.6445312500000006E-2</v>
      </c>
      <c r="D92">
        <v>0.87265618005680734</v>
      </c>
    </row>
    <row r="93" spans="3:4" x14ac:dyDescent="0.25">
      <c r="C93">
        <v>7.2773437499999996E-2</v>
      </c>
      <c r="D93">
        <v>0.80350342125435936</v>
      </c>
    </row>
    <row r="94" spans="3:4" x14ac:dyDescent="0.25">
      <c r="C94">
        <v>7.91015625E-2</v>
      </c>
      <c r="D94">
        <v>0.77286817857623702</v>
      </c>
    </row>
    <row r="95" spans="3:4" x14ac:dyDescent="0.25">
      <c r="C95">
        <v>8.5429687500000004E-2</v>
      </c>
      <c r="D95">
        <v>0.77965023452202931</v>
      </c>
    </row>
    <row r="96" spans="3:4" x14ac:dyDescent="0.25">
      <c r="C96">
        <v>9.1757812499999994E-2</v>
      </c>
      <c r="D96">
        <v>0.79401606910661093</v>
      </c>
    </row>
    <row r="97" spans="3:4" x14ac:dyDescent="0.25">
      <c r="C97">
        <v>9.8085937499999998E-2</v>
      </c>
      <c r="D97">
        <v>0.80784271147201103</v>
      </c>
    </row>
    <row r="98" spans="3:4" x14ac:dyDescent="0.25">
      <c r="C98">
        <v>0.1044140625</v>
      </c>
      <c r="D98">
        <v>0.77051469191571897</v>
      </c>
    </row>
    <row r="99" spans="3:4" x14ac:dyDescent="0.25">
      <c r="C99">
        <v>0.11074218750000001</v>
      </c>
      <c r="D99">
        <v>0.78526086154477759</v>
      </c>
    </row>
    <row r="100" spans="3:4" x14ac:dyDescent="0.25">
      <c r="C100">
        <v>0.1170703125</v>
      </c>
      <c r="D100">
        <v>0.74268349452499971</v>
      </c>
    </row>
    <row r="101" spans="3:4" x14ac:dyDescent="0.25">
      <c r="C101">
        <v>0.1233984375</v>
      </c>
      <c r="D101">
        <v>0.74381854134244363</v>
      </c>
    </row>
    <row r="102" spans="3:4" x14ac:dyDescent="0.25">
      <c r="C102">
        <v>0.1297265625</v>
      </c>
      <c r="D102">
        <v>0.85114491804073411</v>
      </c>
    </row>
    <row r="103" spans="3:4" x14ac:dyDescent="0.25">
      <c r="C103">
        <v>0.13605468749999999</v>
      </c>
      <c r="D103">
        <v>0.77299666075758022</v>
      </c>
    </row>
    <row r="104" spans="3:4" x14ac:dyDescent="0.25">
      <c r="C104">
        <v>0.14238281250000001</v>
      </c>
      <c r="D104">
        <v>0.78229125895746809</v>
      </c>
    </row>
    <row r="105" spans="3:4" x14ac:dyDescent="0.25">
      <c r="C105">
        <v>0.1487109375</v>
      </c>
      <c r="D105">
        <v>0.78442185324194069</v>
      </c>
    </row>
    <row r="106" spans="3:4" x14ac:dyDescent="0.25">
      <c r="C106">
        <v>0.15503906249999999</v>
      </c>
      <c r="D106">
        <v>0.79745871808680879</v>
      </c>
    </row>
    <row r="107" spans="3:4" x14ac:dyDescent="0.25">
      <c r="C107">
        <v>0.16136718750000001</v>
      </c>
      <c r="D107">
        <v>0.76510802714749249</v>
      </c>
    </row>
    <row r="108" spans="3:4" x14ac:dyDescent="0.25">
      <c r="C108">
        <v>0.1676953125</v>
      </c>
      <c r="D108">
        <v>0.73311194020838499</v>
      </c>
    </row>
    <row r="109" spans="3:4" x14ac:dyDescent="0.25">
      <c r="C109">
        <v>0.17402343749999999</v>
      </c>
      <c r="D109">
        <v>0.67044936915242848</v>
      </c>
    </row>
    <row r="110" spans="3:4" x14ac:dyDescent="0.25">
      <c r="C110">
        <v>0.18035156250000001</v>
      </c>
      <c r="D110">
        <v>0.64871523603674952</v>
      </c>
    </row>
    <row r="111" spans="3:4" x14ac:dyDescent="0.25">
      <c r="C111">
        <v>0.1866796875</v>
      </c>
      <c r="D111">
        <v>0.62656408552637588</v>
      </c>
    </row>
    <row r="112" spans="3:4" x14ac:dyDescent="0.25">
      <c r="C112">
        <v>0.19300781249999999</v>
      </c>
      <c r="D112">
        <v>0.63582558223812891</v>
      </c>
    </row>
    <row r="113" spans="3:4" x14ac:dyDescent="0.25">
      <c r="C113">
        <v>0.1993359375</v>
      </c>
      <c r="D113">
        <v>0.68331037353943647</v>
      </c>
    </row>
    <row r="114" spans="3:4" x14ac:dyDescent="0.25">
      <c r="C114">
        <v>0.20566406249999999</v>
      </c>
      <c r="D114">
        <v>0.73361246929577628</v>
      </c>
    </row>
    <row r="115" spans="3:4" x14ac:dyDescent="0.25">
      <c r="C115">
        <v>0.21199218750000001</v>
      </c>
      <c r="D115">
        <v>0.75235808714593722</v>
      </c>
    </row>
    <row r="116" spans="3:4" x14ac:dyDescent="0.25">
      <c r="C116">
        <v>0.2183203125</v>
      </c>
      <c r="D116">
        <v>0.76457223601567492</v>
      </c>
    </row>
    <row r="117" spans="3:4" x14ac:dyDescent="0.25">
      <c r="C117">
        <v>0.22464843749999999</v>
      </c>
      <c r="D117">
        <v>0.72275552139674704</v>
      </c>
    </row>
    <row r="118" spans="3:4" x14ac:dyDescent="0.25">
      <c r="C118">
        <v>0.23097656250000001</v>
      </c>
      <c r="D118">
        <v>0.71727791167399357</v>
      </c>
    </row>
    <row r="119" spans="3:4" x14ac:dyDescent="0.25">
      <c r="C119">
        <v>0.2373046875</v>
      </c>
      <c r="D119">
        <v>0.74923106224161862</v>
      </c>
    </row>
    <row r="120" spans="3:4" x14ac:dyDescent="0.25">
      <c r="C120">
        <v>0.24363281249999999</v>
      </c>
      <c r="D120">
        <v>0.79194816572241433</v>
      </c>
    </row>
    <row r="121" spans="3:4" x14ac:dyDescent="0.25">
      <c r="C121">
        <v>0.24996093750000001</v>
      </c>
      <c r="D121">
        <v>0.78360544916939256</v>
      </c>
    </row>
    <row r="122" spans="3:4" x14ac:dyDescent="0.25">
      <c r="C122">
        <v>0.2562890625</v>
      </c>
      <c r="D122">
        <v>0.7453244796263403</v>
      </c>
    </row>
    <row r="123" spans="3:4" x14ac:dyDescent="0.25">
      <c r="C123">
        <v>0.26261718750000002</v>
      </c>
      <c r="D123">
        <v>0.72583996157224506</v>
      </c>
    </row>
    <row r="124" spans="3:4" x14ac:dyDescent="0.25">
      <c r="C124">
        <v>0.26894531249999998</v>
      </c>
      <c r="D124">
        <v>0.73599186631791758</v>
      </c>
    </row>
    <row r="125" spans="3:4" x14ac:dyDescent="0.25">
      <c r="C125">
        <v>0.2752734375</v>
      </c>
      <c r="D125">
        <v>0.81577765937925506</v>
      </c>
    </row>
    <row r="126" spans="3:4" x14ac:dyDescent="0.25">
      <c r="C126">
        <v>0.28160156250000001</v>
      </c>
      <c r="D126">
        <v>0.74264367080834448</v>
      </c>
    </row>
    <row r="127" spans="3:4" x14ac:dyDescent="0.25">
      <c r="C127">
        <v>0.28792968749999998</v>
      </c>
      <c r="D127">
        <v>0.72627240763938195</v>
      </c>
    </row>
    <row r="128" spans="3:4" x14ac:dyDescent="0.25">
      <c r="C128">
        <v>0.29425781249999999</v>
      </c>
      <c r="D128">
        <v>0.73698352137991807</v>
      </c>
    </row>
    <row r="129" spans="3:4" x14ac:dyDescent="0.25">
      <c r="C129">
        <v>0.30058593750000001</v>
      </c>
      <c r="D129">
        <v>0.77307041747483674</v>
      </c>
    </row>
    <row r="130" spans="3:4" x14ac:dyDescent="0.25">
      <c r="C130">
        <v>0.30691406249999997</v>
      </c>
      <c r="D130">
        <v>0.72019527771586411</v>
      </c>
    </row>
    <row r="131" spans="3:4" x14ac:dyDescent="0.25">
      <c r="C131">
        <v>0.31324218749999999</v>
      </c>
      <c r="D131">
        <v>0.70302243665838193</v>
      </c>
    </row>
    <row r="132" spans="3:4" x14ac:dyDescent="0.25">
      <c r="C132">
        <v>0.31957031250000001</v>
      </c>
      <c r="D132">
        <v>0.70062617357193291</v>
      </c>
    </row>
    <row r="133" spans="3:4" x14ac:dyDescent="0.25">
      <c r="C133">
        <v>0.32589843750000003</v>
      </c>
      <c r="D133">
        <v>0.68828257375256341</v>
      </c>
    </row>
    <row r="134" spans="3:4" x14ac:dyDescent="0.25">
      <c r="C134">
        <v>0.33222656249999999</v>
      </c>
      <c r="D134">
        <v>0.63580795529734668</v>
      </c>
    </row>
    <row r="135" spans="3:4" x14ac:dyDescent="0.25">
      <c r="C135">
        <v>0.33855468750000001</v>
      </c>
      <c r="D135">
        <v>0.57961572141035422</v>
      </c>
    </row>
    <row r="136" spans="3:4" x14ac:dyDescent="0.25">
      <c r="C136">
        <v>0.34488281250000002</v>
      </c>
      <c r="D136">
        <v>0.6185959964706309</v>
      </c>
    </row>
    <row r="137" spans="3:4" x14ac:dyDescent="0.25">
      <c r="C137">
        <v>0.35121093749999999</v>
      </c>
      <c r="D137">
        <v>0.60789658822201298</v>
      </c>
    </row>
    <row r="138" spans="3:4" x14ac:dyDescent="0.25">
      <c r="C138">
        <v>0.3575390625</v>
      </c>
      <c r="D138">
        <v>0.63715288465750075</v>
      </c>
    </row>
    <row r="139" spans="3:4" x14ac:dyDescent="0.25">
      <c r="C139">
        <v>0.36386718750000002</v>
      </c>
      <c r="D139">
        <v>0.65417771710817241</v>
      </c>
    </row>
    <row r="140" spans="3:4" x14ac:dyDescent="0.25">
      <c r="C140">
        <v>0.37019531249999998</v>
      </c>
      <c r="D140">
        <v>0.630610154950626</v>
      </c>
    </row>
    <row r="141" spans="3:4" x14ac:dyDescent="0.25">
      <c r="C141">
        <v>0.3765234375</v>
      </c>
      <c r="D141">
        <v>0.61645809723398948</v>
      </c>
    </row>
    <row r="142" spans="3:4" x14ac:dyDescent="0.25">
      <c r="C142">
        <v>0.38285156250000002</v>
      </c>
      <c r="D142">
        <v>0.60451372025805483</v>
      </c>
    </row>
    <row r="143" spans="3:4" x14ac:dyDescent="0.25">
      <c r="C143">
        <v>0.38917968749999998</v>
      </c>
      <c r="D143">
        <v>0.54449411733369468</v>
      </c>
    </row>
    <row r="144" spans="3:4" x14ac:dyDescent="0.25">
      <c r="C144">
        <v>0.3955078125</v>
      </c>
      <c r="D144">
        <v>0.51091193658862333</v>
      </c>
    </row>
    <row r="145" spans="3:4" x14ac:dyDescent="0.25">
      <c r="C145">
        <v>0.40183593750000002</v>
      </c>
      <c r="D145">
        <v>0.49649338766965689</v>
      </c>
    </row>
    <row r="146" spans="3:4" x14ac:dyDescent="0.25">
      <c r="C146">
        <v>0.40816406249999998</v>
      </c>
      <c r="D146">
        <v>0.46887828920850089</v>
      </c>
    </row>
    <row r="147" spans="3:4" x14ac:dyDescent="0.25">
      <c r="C147">
        <v>0.4144921875</v>
      </c>
      <c r="D147">
        <v>0.43148583816214109</v>
      </c>
    </row>
    <row r="148" spans="3:4" x14ac:dyDescent="0.25">
      <c r="C148">
        <v>0.42082031250000002</v>
      </c>
      <c r="D148">
        <v>0.45436689068116326</v>
      </c>
    </row>
    <row r="149" spans="3:4" x14ac:dyDescent="0.25">
      <c r="C149">
        <v>0.42714843749999998</v>
      </c>
      <c r="D149">
        <v>0.40195496943882891</v>
      </c>
    </row>
    <row r="150" spans="3:4" x14ac:dyDescent="0.25">
      <c r="C150">
        <v>0.4334765625</v>
      </c>
      <c r="D150">
        <v>0.3658410848799768</v>
      </c>
    </row>
    <row r="151" spans="3:4" x14ac:dyDescent="0.25">
      <c r="C151">
        <v>0.43980468750000001</v>
      </c>
      <c r="D151">
        <v>0.35057059258634499</v>
      </c>
    </row>
    <row r="152" spans="3:4" x14ac:dyDescent="0.25">
      <c r="C152">
        <v>0.44613281249999998</v>
      </c>
      <c r="D152">
        <v>0.28864574310431196</v>
      </c>
    </row>
    <row r="153" spans="3:4" x14ac:dyDescent="0.25">
      <c r="C153">
        <v>0.45246093749999999</v>
      </c>
      <c r="D153">
        <v>0.27614937461264211</v>
      </c>
    </row>
    <row r="154" spans="3:4" x14ac:dyDescent="0.25">
      <c r="C154">
        <v>0.45878906250000001</v>
      </c>
      <c r="D154">
        <v>0.25765127530645432</v>
      </c>
    </row>
    <row r="155" spans="3:4" x14ac:dyDescent="0.25">
      <c r="C155">
        <v>0.46511718749999997</v>
      </c>
      <c r="D155">
        <v>0.21473054034976571</v>
      </c>
    </row>
    <row r="156" spans="3:4" x14ac:dyDescent="0.25">
      <c r="C156">
        <v>0.47144531249999999</v>
      </c>
      <c r="D156">
        <v>0.19351991733723231</v>
      </c>
    </row>
    <row r="157" spans="3:4" x14ac:dyDescent="0.25">
      <c r="C157">
        <v>0.47777343750000001</v>
      </c>
      <c r="D157">
        <v>0.15245051687458389</v>
      </c>
    </row>
    <row r="158" spans="3:4" x14ac:dyDescent="0.25">
      <c r="C158">
        <v>0.48410156250000003</v>
      </c>
      <c r="D158">
        <v>0.11111770535425261</v>
      </c>
    </row>
    <row r="159" spans="3:4" x14ac:dyDescent="0.25">
      <c r="C159">
        <v>0.49042968749999999</v>
      </c>
      <c r="D159">
        <v>6.8330120394485661E-2</v>
      </c>
    </row>
    <row r="160" spans="3:4" x14ac:dyDescent="0.25">
      <c r="C160">
        <v>0.49675781250000001</v>
      </c>
      <c r="D160">
        <v>2.5732306513258699E-2</v>
      </c>
    </row>
  </sheetData>
  <mergeCells count="2">
    <mergeCell ref="C2:D2"/>
    <mergeCell ref="F2:G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99"/>
  <sheetViews>
    <sheetView showGridLines="0" topLeftCell="H1" zoomScale="55" zoomScaleNormal="55" workbookViewId="0">
      <selection activeCell="R3" sqref="R3"/>
    </sheetView>
  </sheetViews>
  <sheetFormatPr defaultColWidth="14.42578125" defaultRowHeight="15" customHeight="1" x14ac:dyDescent="0.25"/>
  <cols>
    <col min="1" max="1" width="9.140625" style="108" customWidth="1"/>
    <col min="2" max="2" width="41.28515625" style="108" bestFit="1" customWidth="1"/>
    <col min="3" max="3" width="17.28515625" style="108" customWidth="1"/>
    <col min="4" max="4" width="21.28515625" style="108" bestFit="1" customWidth="1"/>
    <col min="5" max="6" width="9.140625" style="108" customWidth="1"/>
    <col min="7" max="7" width="8.7109375" style="108" customWidth="1"/>
    <col min="8" max="8" width="18.85546875" style="108" customWidth="1"/>
    <col min="9" max="9" width="11.42578125" style="108" customWidth="1"/>
    <col min="10" max="10" width="14.28515625" style="108" customWidth="1"/>
    <col min="11" max="11" width="18.140625" style="108" bestFit="1" customWidth="1"/>
    <col min="12" max="12" width="25.5703125" style="108" bestFit="1" customWidth="1"/>
    <col min="13" max="13" width="11.5703125" style="108" customWidth="1"/>
    <col min="14" max="14" width="18.85546875" style="108" customWidth="1"/>
    <col min="15" max="15" width="13.28515625" style="108" bestFit="1" customWidth="1"/>
    <col min="16" max="16" width="17.7109375" style="108" bestFit="1" customWidth="1"/>
    <col min="17" max="17" width="17.28515625" style="108" bestFit="1" customWidth="1"/>
    <col min="18" max="18" width="26.5703125" style="108" customWidth="1"/>
    <col min="19" max="19" width="25.5703125" style="108" bestFit="1" customWidth="1"/>
    <col min="20" max="20" width="25.5703125" style="108" customWidth="1"/>
    <col min="21" max="32" width="8.7109375" style="108" customWidth="1"/>
    <col min="33" max="16384" width="14.42578125" style="108"/>
  </cols>
  <sheetData>
    <row r="1" spans="1:3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15.75" x14ac:dyDescent="0.25">
      <c r="A2" s="107"/>
      <c r="B2" s="109" t="s">
        <v>33</v>
      </c>
      <c r="C2" s="109" t="s">
        <v>34</v>
      </c>
      <c r="D2" s="109" t="s">
        <v>35</v>
      </c>
      <c r="E2" s="107"/>
      <c r="F2" s="107"/>
      <c r="G2" s="110"/>
      <c r="H2" s="210"/>
      <c r="I2" s="210"/>
      <c r="J2" s="210"/>
      <c r="K2" s="210"/>
      <c r="L2" s="210"/>
      <c r="M2" s="107"/>
      <c r="N2" s="211" t="s">
        <v>35</v>
      </c>
      <c r="O2" s="212"/>
      <c r="P2" s="212"/>
      <c r="Q2" s="212"/>
      <c r="R2" s="212"/>
      <c r="S2" s="212"/>
      <c r="T2" s="213"/>
    </row>
    <row r="3" spans="1:32" x14ac:dyDescent="0.25">
      <c r="A3" s="107"/>
      <c r="B3" s="111" t="s">
        <v>36</v>
      </c>
      <c r="C3" s="112">
        <v>1</v>
      </c>
      <c r="D3" s="112">
        <v>1.4</v>
      </c>
      <c r="E3" s="107"/>
      <c r="F3" s="107"/>
      <c r="G3" s="113"/>
      <c r="H3" s="187"/>
      <c r="I3" s="187"/>
      <c r="J3" s="187"/>
      <c r="K3" s="187"/>
      <c r="L3" s="187"/>
      <c r="M3" s="115"/>
      <c r="N3" s="116" t="s">
        <v>11</v>
      </c>
      <c r="O3" s="114" t="s">
        <v>12</v>
      </c>
      <c r="P3" s="117" t="s">
        <v>6</v>
      </c>
      <c r="Q3" s="109" t="s">
        <v>8</v>
      </c>
      <c r="R3" s="109" t="s">
        <v>37</v>
      </c>
      <c r="S3" s="114"/>
      <c r="T3" s="109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x14ac:dyDescent="0.25">
      <c r="A4" s="107"/>
      <c r="B4" s="118" t="s">
        <v>39</v>
      </c>
      <c r="C4" s="119">
        <v>0.32</v>
      </c>
      <c r="D4" s="119">
        <v>1.6</v>
      </c>
      <c r="E4" s="107"/>
      <c r="G4" s="110"/>
      <c r="H4" s="170"/>
      <c r="I4" s="188"/>
      <c r="J4" s="188"/>
      <c r="K4" s="188"/>
      <c r="L4" s="188"/>
      <c r="M4" s="121"/>
      <c r="N4" s="112">
        <v>2</v>
      </c>
      <c r="O4" s="120">
        <v>100</v>
      </c>
      <c r="P4" s="122">
        <v>100</v>
      </c>
      <c r="Q4" s="123">
        <v>100</v>
      </c>
      <c r="R4" s="124">
        <v>100</v>
      </c>
      <c r="S4" s="125"/>
      <c r="T4" s="125"/>
    </row>
    <row r="5" spans="1:32" x14ac:dyDescent="0.25">
      <c r="A5" s="107"/>
      <c r="B5" s="118" t="s">
        <v>40</v>
      </c>
      <c r="C5" s="126">
        <v>2.5</v>
      </c>
      <c r="D5" s="126">
        <v>2.5</v>
      </c>
      <c r="E5" s="127"/>
      <c r="G5" s="110"/>
      <c r="H5" s="170"/>
      <c r="I5" s="188"/>
      <c r="J5" s="188"/>
      <c r="K5" s="188"/>
      <c r="L5" s="188"/>
      <c r="M5" s="121"/>
      <c r="N5" s="119">
        <v>1</v>
      </c>
      <c r="O5" s="128">
        <v>99.638999999999996</v>
      </c>
      <c r="P5" s="129">
        <v>99.912000000000006</v>
      </c>
      <c r="Q5" s="123">
        <v>99.994177974441499</v>
      </c>
      <c r="R5" s="130">
        <v>99.993631796458899</v>
      </c>
      <c r="S5" s="131"/>
      <c r="T5" s="131"/>
    </row>
    <row r="6" spans="1:32" x14ac:dyDescent="0.25">
      <c r="A6" s="107"/>
      <c r="B6" s="118" t="s">
        <v>41</v>
      </c>
      <c r="C6" s="132">
        <v>40</v>
      </c>
      <c r="D6" s="132">
        <v>60.87</v>
      </c>
      <c r="E6" s="127"/>
      <c r="G6" s="110"/>
      <c r="H6" s="170"/>
      <c r="I6" s="188"/>
      <c r="J6" s="188"/>
      <c r="K6" s="188"/>
      <c r="L6" s="188"/>
      <c r="M6" s="121"/>
      <c r="N6" s="119">
        <v>0.5</v>
      </c>
      <c r="O6" s="128">
        <v>98.13</v>
      </c>
      <c r="P6" s="129">
        <v>98.53</v>
      </c>
      <c r="Q6" s="123">
        <v>99.7907450449122</v>
      </c>
      <c r="R6" s="130">
        <v>99.763514345528506</v>
      </c>
      <c r="S6" s="131"/>
      <c r="T6" s="131"/>
    </row>
    <row r="7" spans="1:32" x14ac:dyDescent="0.25">
      <c r="A7" s="107"/>
      <c r="B7" s="118" t="s">
        <v>42</v>
      </c>
      <c r="C7" s="132">
        <v>13.8</v>
      </c>
      <c r="D7" s="132">
        <v>6</v>
      </c>
      <c r="E7" s="127"/>
      <c r="G7" s="110"/>
      <c r="H7" s="170"/>
      <c r="I7" s="188"/>
      <c r="J7" s="188"/>
      <c r="K7" s="188"/>
      <c r="L7" s="188"/>
      <c r="M7" s="121"/>
      <c r="N7" s="119">
        <v>0.3</v>
      </c>
      <c r="O7" s="128">
        <v>95.4</v>
      </c>
      <c r="P7" s="129">
        <v>97.41</v>
      </c>
      <c r="Q7" s="123">
        <v>99.046289426405096</v>
      </c>
      <c r="R7" s="130">
        <v>98.916719088361006</v>
      </c>
      <c r="S7" s="131"/>
      <c r="T7" s="131"/>
    </row>
    <row r="8" spans="1:32" x14ac:dyDescent="0.25">
      <c r="A8" s="107"/>
      <c r="B8" s="118" t="s">
        <v>43</v>
      </c>
      <c r="C8" s="132">
        <v>0.32</v>
      </c>
      <c r="D8" s="132">
        <v>1.3</v>
      </c>
      <c r="E8" s="127"/>
      <c r="G8" s="110"/>
      <c r="H8" s="170"/>
      <c r="I8" s="188"/>
      <c r="J8" s="188"/>
      <c r="K8" s="188"/>
      <c r="L8" s="188"/>
      <c r="M8" s="121"/>
      <c r="N8" s="119">
        <v>0.15</v>
      </c>
      <c r="O8" s="128">
        <v>82.22</v>
      </c>
      <c r="P8" s="129">
        <v>91.15</v>
      </c>
      <c r="Q8" s="123">
        <v>94.121760111805202</v>
      </c>
      <c r="R8" s="130">
        <v>93.295006461864503</v>
      </c>
      <c r="S8" s="131"/>
      <c r="T8" s="131"/>
    </row>
    <row r="9" spans="1:32" x14ac:dyDescent="0.25">
      <c r="A9" s="107"/>
      <c r="B9" s="118" t="s">
        <v>15</v>
      </c>
      <c r="C9" s="133">
        <v>44.363100000000003</v>
      </c>
      <c r="D9" s="134">
        <v>1166.33</v>
      </c>
      <c r="E9" s="127"/>
      <c r="G9" s="110"/>
      <c r="H9" s="170"/>
      <c r="I9" s="188"/>
      <c r="J9" s="188"/>
      <c r="K9" s="188"/>
      <c r="L9" s="188"/>
      <c r="M9" s="121"/>
      <c r="N9" s="119">
        <v>0.106</v>
      </c>
      <c r="O9" s="128">
        <v>68.44</v>
      </c>
      <c r="P9" s="129">
        <v>83.44</v>
      </c>
      <c r="Q9" s="123">
        <v>86.494696839693106</v>
      </c>
      <c r="R9" s="130">
        <v>84.887311239109096</v>
      </c>
      <c r="S9" s="131"/>
      <c r="T9" s="131"/>
    </row>
    <row r="10" spans="1:32" x14ac:dyDescent="0.25">
      <c r="A10" s="107"/>
      <c r="B10" s="118" t="s">
        <v>13</v>
      </c>
      <c r="C10" s="132">
        <v>24.51</v>
      </c>
      <c r="D10" s="132">
        <v>520</v>
      </c>
      <c r="E10" s="127"/>
      <c r="G10" s="110"/>
      <c r="H10" s="170"/>
      <c r="I10" s="188"/>
      <c r="J10" s="188"/>
      <c r="K10" s="188"/>
      <c r="L10" s="188"/>
      <c r="M10" s="121"/>
      <c r="N10" s="119">
        <v>7.4999999999999997E-2</v>
      </c>
      <c r="O10" s="128">
        <v>50.99</v>
      </c>
      <c r="P10" s="129">
        <v>71.58</v>
      </c>
      <c r="Q10" s="123">
        <v>74.688308776966394</v>
      </c>
      <c r="R10" s="130">
        <v>72.157748202003503</v>
      </c>
      <c r="S10" s="131"/>
      <c r="T10" s="131"/>
    </row>
    <row r="11" spans="1:32" x14ac:dyDescent="0.25">
      <c r="A11" s="107"/>
      <c r="B11" s="118" t="s">
        <v>44</v>
      </c>
      <c r="C11" s="133">
        <f t="shared" ref="C11:D11" si="0">C9/C10</f>
        <v>1.81</v>
      </c>
      <c r="D11" s="133">
        <f t="shared" si="0"/>
        <v>2.2429423076923074</v>
      </c>
      <c r="E11" s="127"/>
      <c r="G11" s="110"/>
      <c r="H11" s="170"/>
      <c r="I11" s="188"/>
      <c r="J11" s="188"/>
      <c r="K11" s="188"/>
      <c r="L11" s="188"/>
      <c r="M11" s="121"/>
      <c r="N11" s="119">
        <v>6.3E-2</v>
      </c>
      <c r="O11" s="128">
        <v>41.86</v>
      </c>
      <c r="P11" s="129">
        <v>64.209999999999994</v>
      </c>
      <c r="Q11" s="123">
        <v>66.922189128657294</v>
      </c>
      <c r="R11" s="130">
        <v>64.028489738055896</v>
      </c>
      <c r="S11" s="131"/>
      <c r="T11" s="131"/>
    </row>
    <row r="12" spans="1:32" x14ac:dyDescent="0.25">
      <c r="A12" s="107"/>
      <c r="B12" s="118" t="s">
        <v>45</v>
      </c>
      <c r="C12" s="132">
        <v>490</v>
      </c>
      <c r="D12" s="134">
        <v>470</v>
      </c>
      <c r="E12" s="127"/>
      <c r="G12" s="110"/>
      <c r="H12" s="170"/>
      <c r="I12" s="188"/>
      <c r="J12" s="188"/>
      <c r="K12" s="188"/>
      <c r="L12" s="188"/>
      <c r="M12" s="121"/>
      <c r="N12" s="135">
        <v>4.4999999999999998E-2</v>
      </c>
      <c r="O12" s="136">
        <v>25.85</v>
      </c>
      <c r="P12" s="137">
        <v>48.83</v>
      </c>
      <c r="Q12" s="138">
        <v>52.029086620860603</v>
      </c>
      <c r="R12" s="139">
        <v>48.625775639878903</v>
      </c>
      <c r="S12" s="140"/>
      <c r="T12" s="140"/>
      <c r="U12" s="141"/>
      <c r="V12" s="141"/>
      <c r="W12" s="141"/>
      <c r="X12" s="141"/>
    </row>
    <row r="13" spans="1:32" x14ac:dyDescent="0.25">
      <c r="A13" s="107"/>
      <c r="B13" s="118" t="s">
        <v>21</v>
      </c>
      <c r="C13" s="132">
        <v>810</v>
      </c>
      <c r="D13" s="132">
        <v>890</v>
      </c>
      <c r="E13" s="127"/>
      <c r="G13" s="110"/>
      <c r="H13" s="170"/>
      <c r="I13" s="188"/>
      <c r="J13" s="188"/>
      <c r="K13" s="188"/>
      <c r="L13" s="188"/>
      <c r="M13" s="121"/>
      <c r="N13" s="119">
        <v>3.7999999999999999E-2</v>
      </c>
      <c r="O13" s="128">
        <v>19.27</v>
      </c>
      <c r="P13" s="129">
        <v>41.29</v>
      </c>
      <c r="Q13" s="123">
        <v>44.2562518049861</v>
      </c>
      <c r="R13" s="130">
        <v>40.831847343442398</v>
      </c>
      <c r="S13" s="131"/>
      <c r="T13" s="131"/>
    </row>
    <row r="14" spans="1:32" x14ac:dyDescent="0.25">
      <c r="A14" s="107"/>
      <c r="B14" s="142" t="s">
        <v>46</v>
      </c>
      <c r="C14" s="143">
        <f>C13-C12</f>
        <v>320</v>
      </c>
      <c r="D14" s="143">
        <f>D13-D12</f>
        <v>420</v>
      </c>
      <c r="E14" s="107"/>
      <c r="G14" s="110"/>
      <c r="H14" s="170"/>
      <c r="I14" s="188"/>
      <c r="J14" s="188"/>
      <c r="K14" s="188"/>
      <c r="L14" s="188"/>
      <c r="M14" s="121"/>
      <c r="N14" s="119">
        <v>0.02</v>
      </c>
      <c r="O14" s="128">
        <v>4.8499999999999996</v>
      </c>
      <c r="P14" s="129">
        <v>19.73</v>
      </c>
      <c r="Q14" s="123">
        <v>23.537328661674</v>
      </c>
      <c r="R14" s="130">
        <v>20.541845754563202</v>
      </c>
      <c r="S14" s="131"/>
      <c r="T14" s="131"/>
    </row>
    <row r="15" spans="1:32" x14ac:dyDescent="0.25">
      <c r="A15" s="107"/>
      <c r="B15" s="144" t="s">
        <v>47</v>
      </c>
      <c r="C15" s="145">
        <f>C14/C11</f>
        <v>176.79558011049724</v>
      </c>
      <c r="D15" s="145">
        <f>D14/D11</f>
        <v>187.25403616472184</v>
      </c>
      <c r="E15" s="107"/>
      <c r="G15" s="110"/>
      <c r="H15" s="170"/>
      <c r="I15" s="188"/>
      <c r="J15" s="188"/>
      <c r="K15" s="188"/>
      <c r="L15" s="188"/>
      <c r="M15" s="121"/>
      <c r="N15" s="119">
        <v>0.01</v>
      </c>
      <c r="O15" s="128">
        <v>0.9</v>
      </c>
      <c r="P15" s="129">
        <v>9.43</v>
      </c>
      <c r="Q15" s="123">
        <v>10.7332492615345</v>
      </c>
      <c r="R15" s="130">
        <v>9.0360269147370502</v>
      </c>
      <c r="S15" s="131"/>
      <c r="T15" s="131"/>
    </row>
    <row r="16" spans="1:32" x14ac:dyDescent="0.25">
      <c r="A16" s="107"/>
      <c r="E16" s="107"/>
      <c r="G16" s="110"/>
      <c r="H16" s="170"/>
      <c r="I16" s="188"/>
      <c r="J16" s="188"/>
      <c r="K16" s="188"/>
      <c r="L16" s="188"/>
      <c r="M16" s="121"/>
      <c r="N16" s="119">
        <v>5.0000000000000001E-3</v>
      </c>
      <c r="O16" s="128">
        <v>0.2</v>
      </c>
      <c r="P16" s="129">
        <v>4.92</v>
      </c>
      <c r="Q16" s="123">
        <v>4.2033611020335799</v>
      </c>
      <c r="R16" s="130">
        <v>3.49958478354942</v>
      </c>
      <c r="S16" s="131"/>
      <c r="T16" s="131"/>
    </row>
    <row r="17" spans="1:24" ht="18.75" x14ac:dyDescent="0.3">
      <c r="A17" s="107"/>
      <c r="B17" s="214" t="s">
        <v>8</v>
      </c>
      <c r="C17" s="214"/>
      <c r="D17" s="214"/>
      <c r="E17" s="107"/>
      <c r="G17" s="110"/>
      <c r="H17" s="170"/>
      <c r="I17" s="188"/>
      <c r="J17" s="188"/>
      <c r="K17" s="188"/>
      <c r="L17" s="188"/>
      <c r="M17" s="121"/>
      <c r="N17" s="119">
        <v>2E-3</v>
      </c>
      <c r="O17" s="128">
        <v>0</v>
      </c>
      <c r="P17" s="129">
        <v>1.9</v>
      </c>
      <c r="Q17" s="123">
        <v>1.1593910945136501</v>
      </c>
      <c r="R17" s="130">
        <v>0.95633927814381603</v>
      </c>
      <c r="S17" s="131"/>
      <c r="T17" s="131"/>
    </row>
    <row r="18" spans="1:24" x14ac:dyDescent="0.25">
      <c r="A18" s="107"/>
      <c r="B18" s="146" t="s">
        <v>15</v>
      </c>
      <c r="C18" s="147">
        <v>41.12</v>
      </c>
      <c r="D18" s="148">
        <v>1373.7</v>
      </c>
      <c r="E18" s="107"/>
      <c r="G18" s="110"/>
      <c r="H18" s="170"/>
      <c r="I18" s="188"/>
      <c r="J18" s="188"/>
      <c r="K18" s="188"/>
      <c r="L18" s="188"/>
      <c r="M18" s="121"/>
      <c r="N18" s="119">
        <v>1E-3</v>
      </c>
      <c r="O18" s="119"/>
      <c r="P18" s="149"/>
      <c r="Q18" s="150"/>
      <c r="R18" s="151"/>
      <c r="S18" s="131"/>
      <c r="T18" s="131"/>
    </row>
    <row r="19" spans="1:24" x14ac:dyDescent="0.25">
      <c r="A19" s="107"/>
      <c r="B19" s="152" t="s">
        <v>48</v>
      </c>
      <c r="C19" s="153">
        <f>ABS(C18-C9)/C9*100</f>
        <v>7.3103547768303052</v>
      </c>
      <c r="D19" s="153">
        <f>ABS(D18-D9)/D9*100</f>
        <v>17.779702142618309</v>
      </c>
      <c r="E19" s="107"/>
      <c r="G19" s="110"/>
      <c r="H19" s="170"/>
      <c r="I19" s="170"/>
      <c r="J19" s="170"/>
      <c r="K19" s="189"/>
      <c r="L19" s="189"/>
      <c r="M19" s="121"/>
      <c r="N19" s="119">
        <v>0</v>
      </c>
      <c r="O19" s="119"/>
      <c r="P19" s="149"/>
      <c r="Q19" s="150"/>
      <c r="R19" s="155"/>
      <c r="S19" s="154"/>
      <c r="T19" s="154"/>
      <c r="U19" s="156"/>
    </row>
    <row r="20" spans="1:24" x14ac:dyDescent="0.25">
      <c r="A20" s="107"/>
      <c r="B20" s="157" t="s">
        <v>13</v>
      </c>
      <c r="C20" s="158">
        <v>20.67</v>
      </c>
      <c r="D20" s="128">
        <v>509.61</v>
      </c>
      <c r="E20" s="107"/>
      <c r="G20" s="110"/>
      <c r="H20" s="170"/>
      <c r="I20" s="190"/>
      <c r="J20" s="190"/>
      <c r="K20" s="191"/>
      <c r="L20" s="188"/>
      <c r="M20" s="160"/>
      <c r="N20" s="161" t="s">
        <v>10</v>
      </c>
      <c r="O20" s="162">
        <v>470</v>
      </c>
      <c r="P20" s="163">
        <v>890</v>
      </c>
      <c r="Q20" s="164">
        <v>858.12927795944097</v>
      </c>
      <c r="R20" s="165">
        <v>790.91941533073805</v>
      </c>
      <c r="S20" s="159"/>
      <c r="T20" s="159"/>
    </row>
    <row r="21" spans="1:24" ht="15.75" customHeight="1" x14ac:dyDescent="0.25">
      <c r="A21" s="107"/>
      <c r="B21" s="152" t="s">
        <v>48</v>
      </c>
      <c r="C21" s="153">
        <f>ABS(C20-C10)/C10*100</f>
        <v>15.667074663402691</v>
      </c>
      <c r="D21" s="153">
        <f>ABS(D20-D10)/D10*100</f>
        <v>1.9980769230769204</v>
      </c>
      <c r="E21" s="107"/>
      <c r="G21" s="110"/>
      <c r="H21" s="170"/>
      <c r="I21" s="170"/>
      <c r="J21" s="170"/>
      <c r="K21" s="170"/>
      <c r="L21" s="170"/>
      <c r="M21" s="107"/>
      <c r="N21" s="108" t="s">
        <v>49</v>
      </c>
      <c r="O21" s="166"/>
      <c r="Q21" s="167">
        <f>ABS(Q20-P20)/$P$20*100</f>
        <v>3.5809800045571945</v>
      </c>
      <c r="R21" s="167">
        <f>ABS(R20-$P$20)/$P$20*100</f>
        <v>11.132649962838421</v>
      </c>
      <c r="S21" s="167"/>
      <c r="T21" s="167"/>
      <c r="U21" s="168"/>
      <c r="V21" s="168"/>
      <c r="W21" s="168"/>
      <c r="X21" s="168"/>
    </row>
    <row r="22" spans="1:24" ht="15.75" customHeight="1" x14ac:dyDescent="0.25">
      <c r="A22" s="107"/>
      <c r="B22" s="157" t="s">
        <v>44</v>
      </c>
      <c r="C22" s="158">
        <f>C18/C20</f>
        <v>1.9893565553942909</v>
      </c>
      <c r="D22" s="169">
        <f>D18/D20</f>
        <v>2.6955907458644845</v>
      </c>
      <c r="E22" s="107"/>
      <c r="G22" s="110"/>
      <c r="H22" s="170"/>
      <c r="I22" s="171"/>
      <c r="J22" s="170"/>
      <c r="K22" s="170"/>
      <c r="L22" s="170"/>
      <c r="M22" s="171"/>
      <c r="N22" s="170"/>
      <c r="O22" s="171"/>
    </row>
    <row r="23" spans="1:24" ht="15.75" customHeight="1" x14ac:dyDescent="0.25">
      <c r="A23" s="107"/>
      <c r="B23" s="152" t="s">
        <v>48</v>
      </c>
      <c r="C23" s="153">
        <f>ABS(C22-C11)/C11*100</f>
        <v>9.9092019554856812</v>
      </c>
      <c r="D23" s="153">
        <f>ABS(D22-D11)/D11*100</f>
        <v>20.181011193189931</v>
      </c>
      <c r="E23" s="107"/>
      <c r="G23" s="110"/>
      <c r="H23" s="170"/>
      <c r="I23" s="172"/>
      <c r="J23" s="170"/>
      <c r="K23" s="170"/>
      <c r="L23" s="170"/>
      <c r="M23" s="171"/>
      <c r="N23" s="170"/>
      <c r="O23" s="171"/>
    </row>
    <row r="24" spans="1:24" ht="15.75" customHeight="1" x14ac:dyDescent="0.25">
      <c r="A24" s="107"/>
      <c r="B24" s="157" t="s">
        <v>21</v>
      </c>
      <c r="C24" s="128">
        <f>L20</f>
        <v>0</v>
      </c>
      <c r="D24" s="173">
        <f>Q20</f>
        <v>858.12927795944097</v>
      </c>
      <c r="E24" s="107"/>
      <c r="G24" s="110"/>
      <c r="H24" s="110"/>
      <c r="I24" s="110"/>
      <c r="J24" s="110"/>
      <c r="K24" s="110"/>
      <c r="L24" s="110"/>
      <c r="M24" s="107"/>
    </row>
    <row r="25" spans="1:24" ht="15.75" customHeight="1" x14ac:dyDescent="0.25">
      <c r="A25" s="107"/>
      <c r="B25" s="152" t="s">
        <v>48</v>
      </c>
      <c r="C25" s="153">
        <f>ABS(C24-C13)/C13*100</f>
        <v>100</v>
      </c>
      <c r="D25" s="153">
        <f>ABS(D24-D13)/D13*100</f>
        <v>3.5809800045571945</v>
      </c>
      <c r="E25" s="107"/>
      <c r="G25" s="110"/>
      <c r="H25" s="110"/>
      <c r="I25" s="110"/>
      <c r="J25" s="110"/>
      <c r="K25" s="110"/>
      <c r="L25" s="110"/>
      <c r="M25" s="107"/>
    </row>
    <row r="26" spans="1:24" ht="15.75" customHeight="1" x14ac:dyDescent="0.25">
      <c r="A26" s="107"/>
      <c r="B26" s="174" t="s">
        <v>46</v>
      </c>
      <c r="C26" s="128">
        <f>C24-C12</f>
        <v>-490</v>
      </c>
      <c r="D26" s="128">
        <f>D24-D12</f>
        <v>388.12927795944097</v>
      </c>
      <c r="E26" s="107"/>
      <c r="G26" s="110"/>
      <c r="H26" s="110"/>
      <c r="I26" s="110"/>
      <c r="J26" s="110"/>
      <c r="K26" s="110"/>
      <c r="L26" s="110"/>
      <c r="M26" s="107"/>
    </row>
    <row r="27" spans="1:24" ht="15.75" customHeight="1" x14ac:dyDescent="0.25">
      <c r="A27" s="107"/>
      <c r="B27" s="175" t="s">
        <v>47</v>
      </c>
      <c r="C27" s="176">
        <f>C26/C11</f>
        <v>-270.71823204419888</v>
      </c>
      <c r="D27" s="176">
        <f>D26/D11</f>
        <v>173.04469964667746</v>
      </c>
      <c r="E27" s="107"/>
      <c r="G27" s="110"/>
      <c r="H27" s="110"/>
      <c r="I27" s="110"/>
      <c r="J27" s="110"/>
      <c r="K27" s="110"/>
      <c r="L27" s="110"/>
      <c r="M27" s="107"/>
    </row>
    <row r="28" spans="1:24" ht="15.75" customHeight="1" x14ac:dyDescent="0.25">
      <c r="A28" s="107"/>
      <c r="E28" s="107"/>
      <c r="G28" s="177"/>
      <c r="H28" s="107"/>
      <c r="I28" s="110"/>
      <c r="J28" s="107"/>
      <c r="K28" s="107"/>
      <c r="L28" s="107"/>
      <c r="M28" s="107"/>
    </row>
    <row r="29" spans="1:24" ht="15.75" customHeight="1" x14ac:dyDescent="0.3">
      <c r="A29" s="107"/>
      <c r="B29" s="214" t="s">
        <v>50</v>
      </c>
      <c r="C29" s="214"/>
      <c r="D29" s="214"/>
      <c r="E29" s="107"/>
      <c r="G29" s="107"/>
      <c r="H29" s="107"/>
      <c r="I29" s="110"/>
      <c r="J29" s="107"/>
      <c r="K29" s="107"/>
      <c r="L29" s="107"/>
      <c r="M29" s="107"/>
    </row>
    <row r="30" spans="1:24" ht="15.75" customHeight="1" x14ac:dyDescent="0.25">
      <c r="A30" s="107"/>
      <c r="B30" s="111" t="s">
        <v>15</v>
      </c>
      <c r="C30" s="147">
        <v>50.180329640430799</v>
      </c>
      <c r="D30" s="178">
        <v>1309.67010932319</v>
      </c>
      <c r="E30" s="107"/>
      <c r="G30" s="107"/>
      <c r="H30" s="107"/>
      <c r="I30" s="110"/>
      <c r="J30" s="107"/>
      <c r="K30" s="107"/>
      <c r="L30" s="107"/>
      <c r="M30" s="107"/>
    </row>
    <row r="31" spans="1:24" ht="15.75" customHeight="1" x14ac:dyDescent="0.25">
      <c r="A31" s="107"/>
      <c r="B31" s="179" t="s">
        <v>48</v>
      </c>
      <c r="C31" s="153">
        <f>ABS(C30-C9)/C9*100</f>
        <v>13.112766331547604</v>
      </c>
      <c r="D31" s="180">
        <f>ABS(D30-D9)/D9*100</f>
        <v>12.289841581987094</v>
      </c>
      <c r="E31" s="107"/>
      <c r="G31" s="107"/>
      <c r="H31" s="107"/>
      <c r="I31" s="110"/>
      <c r="J31" s="107"/>
      <c r="K31" s="107"/>
      <c r="L31" s="107"/>
      <c r="M31" s="107"/>
    </row>
    <row r="32" spans="1:24" ht="15.75" customHeight="1" x14ac:dyDescent="0.25">
      <c r="A32" s="107"/>
      <c r="B32" s="118" t="s">
        <v>13</v>
      </c>
      <c r="C32" s="158">
        <v>23.430040747154901</v>
      </c>
      <c r="D32" s="181">
        <v>905.33974097903899</v>
      </c>
      <c r="E32" s="107"/>
      <c r="G32" s="107"/>
      <c r="H32" s="107"/>
      <c r="I32" s="110"/>
      <c r="J32" s="107"/>
      <c r="K32" s="107"/>
      <c r="L32" s="107"/>
      <c r="M32" s="107"/>
    </row>
    <row r="33" spans="1:13" ht="15.75" customHeight="1" x14ac:dyDescent="0.25">
      <c r="A33" s="107"/>
      <c r="B33" s="179" t="s">
        <v>48</v>
      </c>
      <c r="C33" s="153">
        <f>ABS(C32-C10)/C10*100</f>
        <v>4.4061985020199916</v>
      </c>
      <c r="D33" s="180">
        <f>ABS(D32-D10)/D10*100</f>
        <v>74.103796342122891</v>
      </c>
      <c r="E33" s="107"/>
      <c r="G33" s="107"/>
      <c r="H33" s="107"/>
      <c r="I33" s="110"/>
      <c r="J33" s="107"/>
      <c r="K33" s="107"/>
      <c r="L33" s="107"/>
      <c r="M33" s="107"/>
    </row>
    <row r="34" spans="1:13" ht="15.75" customHeight="1" x14ac:dyDescent="0.25">
      <c r="A34" s="107"/>
      <c r="B34" s="118" t="s">
        <v>44</v>
      </c>
      <c r="C34" s="158">
        <f>C30/C32</f>
        <v>2.1417090214204673</v>
      </c>
      <c r="D34" s="181">
        <f>D30/D32</f>
        <v>1.446606229730848</v>
      </c>
      <c r="E34" s="107"/>
      <c r="G34" s="107"/>
      <c r="H34" s="107"/>
      <c r="I34" s="110"/>
      <c r="J34" s="107"/>
      <c r="K34" s="107"/>
      <c r="L34" s="107"/>
      <c r="M34" s="107"/>
    </row>
    <row r="35" spans="1:13" ht="15.75" customHeight="1" x14ac:dyDescent="0.25">
      <c r="A35" s="107"/>
      <c r="B35" s="179" t="s">
        <v>48</v>
      </c>
      <c r="C35" s="153">
        <f>ABS(C34-C11)/C11*100</f>
        <v>18.326465271849017</v>
      </c>
      <c r="D35" s="180">
        <f>ABS(D34-D11)/D11*100</f>
        <v>35.504082081397115</v>
      </c>
      <c r="E35" s="107"/>
      <c r="I35" s="110"/>
      <c r="M35" s="107"/>
    </row>
    <row r="36" spans="1:13" ht="15.75" customHeight="1" x14ac:dyDescent="0.25">
      <c r="A36" s="107"/>
      <c r="B36" s="182" t="s">
        <v>51</v>
      </c>
      <c r="C36" s="133">
        <v>14.0740339599019</v>
      </c>
      <c r="D36" s="183">
        <v>8.4745338710985294</v>
      </c>
      <c r="E36" s="107"/>
      <c r="I36" s="110"/>
      <c r="M36" s="107"/>
    </row>
    <row r="37" spans="1:13" ht="15.75" customHeight="1" x14ac:dyDescent="0.25">
      <c r="A37" s="107"/>
      <c r="B37" s="118" t="s">
        <v>21</v>
      </c>
      <c r="C37" s="128">
        <f>K20</f>
        <v>0</v>
      </c>
      <c r="D37" s="128">
        <f>S20</f>
        <v>0</v>
      </c>
      <c r="E37" s="107"/>
      <c r="I37" s="110"/>
      <c r="M37" s="107"/>
    </row>
    <row r="38" spans="1:13" ht="15.75" customHeight="1" x14ac:dyDescent="0.25">
      <c r="A38" s="107"/>
      <c r="B38" s="179" t="s">
        <v>48</v>
      </c>
      <c r="C38" s="153">
        <f>ABS(C37-C13)/C13*100</f>
        <v>100</v>
      </c>
      <c r="D38" s="180">
        <f>ABS(D37-D13)/D13*100</f>
        <v>100</v>
      </c>
      <c r="E38" s="107"/>
      <c r="I38" s="110"/>
      <c r="M38" s="107"/>
    </row>
    <row r="39" spans="1:13" ht="15.75" customHeight="1" x14ac:dyDescent="0.25">
      <c r="A39" s="107"/>
      <c r="B39" s="142" t="s">
        <v>46</v>
      </c>
      <c r="C39" s="158">
        <f>C37-C12</f>
        <v>-490</v>
      </c>
      <c r="D39" s="184">
        <f>D37-D12</f>
        <v>-470</v>
      </c>
      <c r="E39" s="107"/>
      <c r="I39" s="110"/>
      <c r="K39" s="156"/>
      <c r="L39" s="156"/>
      <c r="M39" s="107"/>
    </row>
    <row r="40" spans="1:13" ht="15.75" customHeight="1" x14ac:dyDescent="0.25">
      <c r="A40" s="107"/>
      <c r="B40" s="185" t="s">
        <v>47</v>
      </c>
      <c r="C40" s="176">
        <f>C39/C34</f>
        <v>-228.78924965960707</v>
      </c>
      <c r="D40" s="186">
        <f>D39/D34</f>
        <v>-324.89836580300573</v>
      </c>
      <c r="E40" s="107"/>
      <c r="I40" s="110"/>
      <c r="M40" s="107"/>
    </row>
    <row r="41" spans="1:13" ht="15.75" customHeight="1" x14ac:dyDescent="0.25">
      <c r="A41" s="107"/>
      <c r="B41" s="107"/>
      <c r="C41" s="107"/>
      <c r="D41" s="107"/>
      <c r="E41" s="107"/>
      <c r="I41" s="110"/>
      <c r="M41" s="107"/>
    </row>
    <row r="42" spans="1:13" ht="15.75" customHeight="1" x14ac:dyDescent="0.25">
      <c r="A42" s="107"/>
      <c r="B42" s="107"/>
      <c r="C42" s="107"/>
      <c r="D42" s="107"/>
      <c r="E42" s="107"/>
      <c r="I42" s="110"/>
      <c r="M42" s="107"/>
    </row>
    <row r="43" spans="1:13" ht="15.75" customHeight="1" x14ac:dyDescent="0.25">
      <c r="A43" s="107"/>
      <c r="B43" s="107"/>
      <c r="C43" s="107"/>
      <c r="D43" s="107"/>
      <c r="E43" s="107"/>
      <c r="I43" s="110"/>
      <c r="M43" s="107"/>
    </row>
    <row r="44" spans="1:13" ht="15.75" customHeight="1" x14ac:dyDescent="0.25">
      <c r="A44" s="107"/>
      <c r="B44" s="107"/>
      <c r="C44" s="107"/>
      <c r="D44" s="107"/>
      <c r="E44" s="107"/>
      <c r="H44" s="156"/>
      <c r="I44" s="110"/>
      <c r="M44" s="107"/>
    </row>
    <row r="45" spans="1:13" ht="15.75" customHeight="1" x14ac:dyDescent="0.25">
      <c r="A45" s="107"/>
      <c r="B45" s="107"/>
      <c r="C45" s="107"/>
      <c r="D45" s="107"/>
      <c r="E45" s="107"/>
      <c r="M45" s="107"/>
    </row>
    <row r="46" spans="1:13" ht="15.75" customHeight="1" x14ac:dyDescent="0.25">
      <c r="A46" s="107"/>
      <c r="B46" s="107"/>
      <c r="C46" s="107"/>
      <c r="D46" s="107"/>
      <c r="E46" s="107"/>
      <c r="M46" s="107"/>
    </row>
    <row r="47" spans="1:13" ht="15.75" customHeight="1" x14ac:dyDescent="0.25">
      <c r="A47" s="107"/>
      <c r="B47" s="107"/>
      <c r="C47" s="107"/>
      <c r="D47" s="107"/>
      <c r="E47" s="107"/>
      <c r="F47" s="107"/>
      <c r="M47" s="107"/>
    </row>
    <row r="48" spans="1:13" ht="15.75" customHeight="1" x14ac:dyDescent="0.25">
      <c r="A48" s="107"/>
      <c r="B48" s="107"/>
      <c r="C48" s="107"/>
      <c r="D48" s="107"/>
      <c r="E48" s="107"/>
      <c r="F48" s="107"/>
      <c r="M48" s="107"/>
    </row>
    <row r="49" spans="1:13" ht="15.75" customHeight="1" x14ac:dyDescent="0.25">
      <c r="A49" s="107"/>
      <c r="B49" s="107"/>
      <c r="C49" s="107"/>
      <c r="D49" s="107"/>
      <c r="E49" s="107"/>
      <c r="F49" s="107"/>
      <c r="M49" s="107"/>
    </row>
    <row r="50" spans="1:13" ht="15.75" customHeight="1" x14ac:dyDescent="0.25">
      <c r="A50" s="107"/>
      <c r="B50" s="107"/>
      <c r="C50" s="107"/>
      <c r="D50" s="107"/>
      <c r="E50" s="107"/>
      <c r="F50" s="107"/>
      <c r="M50" s="107"/>
    </row>
    <row r="51" spans="1:13" ht="15.75" customHeight="1" x14ac:dyDescent="0.25">
      <c r="A51" s="107"/>
      <c r="B51" s="107"/>
      <c r="C51" s="107"/>
      <c r="D51" s="107"/>
      <c r="E51" s="107"/>
      <c r="F51" s="107"/>
      <c r="M51" s="107"/>
    </row>
    <row r="52" spans="1:13" ht="15.75" customHeight="1" x14ac:dyDescent="0.25">
      <c r="A52" s="107"/>
      <c r="B52" s="107"/>
      <c r="C52" s="107"/>
      <c r="D52" s="107"/>
      <c r="E52" s="107"/>
      <c r="F52" s="107"/>
      <c r="M52" s="107"/>
    </row>
    <row r="53" spans="1:13" ht="15.75" customHeight="1" x14ac:dyDescent="0.25">
      <c r="A53" s="107"/>
      <c r="B53" s="107"/>
      <c r="C53" s="107"/>
      <c r="D53" s="107"/>
      <c r="E53" s="107"/>
      <c r="F53" s="107"/>
      <c r="M53" s="107"/>
    </row>
    <row r="54" spans="1:13" ht="15.75" customHeight="1" x14ac:dyDescent="0.25">
      <c r="A54" s="107"/>
      <c r="B54" s="107"/>
      <c r="C54" s="107"/>
      <c r="D54" s="107"/>
      <c r="E54" s="107"/>
      <c r="F54" s="107"/>
      <c r="M54" s="107"/>
    </row>
    <row r="55" spans="1:13" ht="15.75" customHeight="1" x14ac:dyDescent="0.25">
      <c r="A55" s="107"/>
      <c r="B55" s="107"/>
      <c r="C55" s="107"/>
      <c r="D55" s="107"/>
      <c r="E55" s="107"/>
      <c r="F55" s="107"/>
      <c r="M55" s="107"/>
    </row>
    <row r="56" spans="1:13" ht="15.75" customHeight="1" x14ac:dyDescent="0.25">
      <c r="A56" s="107"/>
      <c r="B56" s="107"/>
      <c r="C56" s="107"/>
      <c r="D56" s="107"/>
      <c r="E56" s="107"/>
      <c r="F56" s="107"/>
      <c r="M56" s="107"/>
    </row>
    <row r="57" spans="1:13" ht="15.75" customHeight="1" x14ac:dyDescent="0.25">
      <c r="A57" s="107"/>
      <c r="B57" s="107"/>
      <c r="C57" s="107"/>
      <c r="D57" s="107"/>
      <c r="E57" s="107"/>
      <c r="F57" s="107"/>
      <c r="M57" s="107"/>
    </row>
    <row r="58" spans="1:13" ht="15.75" customHeight="1" x14ac:dyDescent="0.25">
      <c r="A58" s="107"/>
      <c r="B58" s="107"/>
      <c r="C58" s="107"/>
      <c r="D58" s="107"/>
      <c r="E58" s="107"/>
      <c r="F58" s="107"/>
      <c r="M58" s="107"/>
    </row>
    <row r="59" spans="1:13" ht="15.75" customHeight="1" x14ac:dyDescent="0.25">
      <c r="A59" s="107"/>
      <c r="B59" s="107"/>
      <c r="C59" s="107"/>
      <c r="D59" s="107"/>
      <c r="E59" s="107"/>
      <c r="F59" s="107"/>
      <c r="M59" s="107"/>
    </row>
    <row r="60" spans="1:13" ht="15.75" customHeight="1" x14ac:dyDescent="0.25">
      <c r="A60" s="107"/>
      <c r="B60" s="107"/>
      <c r="C60" s="107"/>
      <c r="D60" s="107"/>
      <c r="E60" s="107"/>
      <c r="F60" s="107"/>
      <c r="M60" s="107"/>
    </row>
    <row r="61" spans="1:13" ht="15.75" customHeight="1" x14ac:dyDescent="0.25">
      <c r="A61" s="107"/>
      <c r="B61" s="107"/>
      <c r="C61" s="107"/>
      <c r="D61" s="107"/>
      <c r="E61" s="107"/>
      <c r="F61" s="107"/>
      <c r="M61" s="107"/>
    </row>
    <row r="62" spans="1:13" ht="15.75" customHeight="1" x14ac:dyDescent="0.25">
      <c r="A62" s="107"/>
      <c r="B62" s="107"/>
      <c r="C62" s="107"/>
      <c r="D62" s="107"/>
      <c r="E62" s="107"/>
      <c r="F62" s="107"/>
      <c r="M62" s="107"/>
    </row>
    <row r="63" spans="1:13" ht="15.75" customHeight="1" x14ac:dyDescent="0.25">
      <c r="A63" s="107"/>
      <c r="B63" s="107"/>
      <c r="C63" s="107"/>
      <c r="D63" s="107"/>
      <c r="E63" s="107"/>
      <c r="F63" s="107"/>
      <c r="M63" s="107"/>
    </row>
    <row r="64" spans="1:13" ht="15.75" customHeight="1" x14ac:dyDescent="0.25">
      <c r="A64" s="107"/>
      <c r="B64" s="107"/>
      <c r="C64" s="107"/>
      <c r="D64" s="107"/>
      <c r="E64" s="107"/>
      <c r="F64" s="107"/>
      <c r="M64" s="107"/>
    </row>
    <row r="65" spans="1:13" ht="15.75" customHeight="1" x14ac:dyDescent="0.25">
      <c r="A65" s="107"/>
      <c r="B65" s="107"/>
      <c r="C65" s="107"/>
      <c r="D65" s="107"/>
      <c r="E65" s="107"/>
      <c r="F65" s="107"/>
      <c r="M65" s="107"/>
    </row>
    <row r="66" spans="1:13" ht="15.75" customHeight="1" x14ac:dyDescent="0.25">
      <c r="A66" s="107"/>
      <c r="B66" s="107"/>
      <c r="C66" s="107"/>
      <c r="D66" s="107"/>
      <c r="E66" s="107"/>
      <c r="F66" s="107"/>
      <c r="M66" s="107"/>
    </row>
    <row r="67" spans="1:13" ht="15.75" customHeight="1" x14ac:dyDescent="0.25">
      <c r="A67" s="107"/>
      <c r="B67" s="107"/>
      <c r="C67" s="107"/>
      <c r="D67" s="107"/>
      <c r="E67" s="107"/>
      <c r="F67" s="107"/>
      <c r="M67" s="107"/>
    </row>
    <row r="68" spans="1:13" ht="15.75" customHeight="1" x14ac:dyDescent="0.25">
      <c r="A68" s="107"/>
      <c r="B68" s="107"/>
      <c r="C68" s="107"/>
      <c r="D68" s="107"/>
      <c r="E68" s="107"/>
      <c r="F68" s="107"/>
      <c r="M68" s="107"/>
    </row>
    <row r="69" spans="1:13" ht="15.75" customHeight="1" x14ac:dyDescent="0.25">
      <c r="A69" s="107"/>
      <c r="B69" s="107"/>
      <c r="C69" s="107"/>
      <c r="D69" s="107"/>
      <c r="E69" s="107"/>
      <c r="F69" s="107"/>
      <c r="M69" s="107"/>
    </row>
    <row r="70" spans="1:13" ht="15.75" customHeight="1" x14ac:dyDescent="0.25">
      <c r="A70" s="107"/>
      <c r="B70" s="107"/>
      <c r="C70" s="107"/>
      <c r="D70" s="107"/>
      <c r="E70" s="107"/>
      <c r="F70" s="107"/>
      <c r="M70" s="107"/>
    </row>
    <row r="71" spans="1:13" ht="15.75" customHeight="1" x14ac:dyDescent="0.25">
      <c r="A71" s="107"/>
      <c r="B71" s="107"/>
      <c r="C71" s="107"/>
      <c r="D71" s="107"/>
      <c r="E71" s="107"/>
      <c r="F71" s="107"/>
      <c r="M71" s="107"/>
    </row>
    <row r="72" spans="1:13" ht="15.75" customHeight="1" x14ac:dyDescent="0.25">
      <c r="A72" s="107"/>
      <c r="B72" s="107"/>
      <c r="C72" s="107"/>
      <c r="D72" s="107"/>
      <c r="E72" s="107"/>
      <c r="F72" s="107"/>
      <c r="M72" s="107"/>
    </row>
    <row r="73" spans="1:13" ht="15.75" customHeight="1" x14ac:dyDescent="0.25">
      <c r="A73" s="107"/>
      <c r="B73" s="107"/>
      <c r="C73" s="107"/>
      <c r="D73" s="107"/>
      <c r="E73" s="107"/>
      <c r="F73" s="107"/>
      <c r="M73" s="107"/>
    </row>
    <row r="74" spans="1:13" ht="15.75" customHeight="1" x14ac:dyDescent="0.25">
      <c r="A74" s="107"/>
      <c r="B74" s="107"/>
      <c r="C74" s="107"/>
      <c r="D74" s="107"/>
      <c r="E74" s="107"/>
      <c r="F74" s="107"/>
      <c r="M74" s="107"/>
    </row>
    <row r="75" spans="1:13" ht="15.75" customHeight="1" x14ac:dyDescent="0.25">
      <c r="A75" s="107"/>
      <c r="B75" s="107"/>
      <c r="C75" s="107"/>
      <c r="D75" s="107"/>
      <c r="E75" s="107"/>
      <c r="F75" s="107"/>
      <c r="M75" s="107"/>
    </row>
    <row r="76" spans="1:13" ht="15.75" customHeight="1" x14ac:dyDescent="0.25">
      <c r="A76" s="107"/>
      <c r="B76" s="107"/>
      <c r="C76" s="107"/>
      <c r="D76" s="107"/>
      <c r="E76" s="107"/>
      <c r="F76" s="107"/>
      <c r="M76" s="107"/>
    </row>
    <row r="77" spans="1:13" ht="15.75" customHeight="1" x14ac:dyDescent="0.25">
      <c r="A77" s="107"/>
      <c r="B77" s="107"/>
      <c r="C77" s="107"/>
      <c r="D77" s="107"/>
      <c r="E77" s="107"/>
      <c r="F77" s="107"/>
      <c r="M77" s="107"/>
    </row>
    <row r="78" spans="1:13" ht="15.75" customHeight="1" x14ac:dyDescent="0.25">
      <c r="A78" s="107"/>
      <c r="B78" s="107"/>
      <c r="C78" s="107"/>
      <c r="D78" s="107"/>
      <c r="E78" s="107"/>
      <c r="F78" s="107"/>
      <c r="M78" s="107"/>
    </row>
    <row r="79" spans="1:13" ht="15.75" customHeight="1" x14ac:dyDescent="0.25">
      <c r="A79" s="107"/>
      <c r="B79" s="107"/>
      <c r="C79" s="107"/>
      <c r="D79" s="107"/>
      <c r="E79" s="107"/>
      <c r="F79" s="107"/>
      <c r="M79" s="107"/>
    </row>
    <row r="80" spans="1:13" ht="15.75" customHeight="1" x14ac:dyDescent="0.25">
      <c r="A80" s="107"/>
      <c r="B80" s="107"/>
      <c r="C80" s="107"/>
      <c r="D80" s="107"/>
      <c r="E80" s="107"/>
      <c r="F80" s="107"/>
      <c r="M80" s="107"/>
    </row>
    <row r="81" spans="1:13" ht="15.75" customHeight="1" x14ac:dyDescent="0.25">
      <c r="A81" s="107"/>
      <c r="B81" s="107"/>
      <c r="C81" s="107"/>
      <c r="D81" s="107"/>
      <c r="E81" s="107"/>
      <c r="F81" s="107"/>
      <c r="M81" s="107"/>
    </row>
    <row r="82" spans="1:13" ht="15.75" customHeight="1" x14ac:dyDescent="0.25">
      <c r="A82" s="107"/>
      <c r="B82" s="107"/>
      <c r="C82" s="107"/>
      <c r="D82" s="107"/>
      <c r="E82" s="107"/>
      <c r="F82" s="107"/>
      <c r="M82" s="107"/>
    </row>
    <row r="83" spans="1:13" ht="15.75" customHeight="1" x14ac:dyDescent="0.25">
      <c r="A83" s="107"/>
      <c r="B83" s="107"/>
      <c r="C83" s="107"/>
      <c r="D83" s="107"/>
      <c r="E83" s="107"/>
      <c r="F83" s="107"/>
      <c r="M83" s="107"/>
    </row>
    <row r="84" spans="1:13" ht="15.75" customHeight="1" x14ac:dyDescent="0.25">
      <c r="A84" s="107"/>
      <c r="B84" s="107"/>
      <c r="C84" s="107"/>
      <c r="D84" s="107"/>
      <c r="E84" s="107"/>
      <c r="F84" s="107"/>
      <c r="M84" s="107"/>
    </row>
    <row r="85" spans="1:13" ht="15.75" customHeight="1" x14ac:dyDescent="0.25">
      <c r="A85" s="107"/>
      <c r="B85" s="107"/>
      <c r="C85" s="107"/>
      <c r="D85" s="107"/>
      <c r="E85" s="107"/>
      <c r="F85" s="107"/>
      <c r="M85" s="107"/>
    </row>
    <row r="86" spans="1:13" ht="15.75" customHeight="1" x14ac:dyDescent="0.25">
      <c r="A86" s="107"/>
      <c r="B86" s="107"/>
      <c r="C86" s="107"/>
      <c r="D86" s="107"/>
      <c r="E86" s="107"/>
      <c r="F86" s="107"/>
      <c r="M86" s="107"/>
    </row>
    <row r="87" spans="1:13" ht="15.75" customHeight="1" x14ac:dyDescent="0.25">
      <c r="A87" s="107"/>
      <c r="B87" s="107"/>
      <c r="C87" s="107"/>
      <c r="D87" s="107"/>
      <c r="E87" s="107"/>
      <c r="F87" s="107"/>
      <c r="M87" s="107"/>
    </row>
    <row r="88" spans="1:13" ht="15.75" customHeight="1" x14ac:dyDescent="0.25">
      <c r="A88" s="107"/>
      <c r="B88" s="107"/>
      <c r="C88" s="107"/>
      <c r="D88" s="107"/>
      <c r="E88" s="107"/>
      <c r="F88" s="107"/>
      <c r="M88" s="107"/>
    </row>
    <row r="89" spans="1:13" ht="15.75" customHeight="1" x14ac:dyDescent="0.25">
      <c r="A89" s="107"/>
      <c r="B89" s="107"/>
      <c r="C89" s="107"/>
      <c r="D89" s="107"/>
      <c r="E89" s="107"/>
      <c r="F89" s="107"/>
      <c r="M89" s="107"/>
    </row>
    <row r="90" spans="1:13" ht="15.75" customHeight="1" x14ac:dyDescent="0.25">
      <c r="A90" s="107"/>
      <c r="B90" s="107"/>
      <c r="C90" s="107"/>
      <c r="D90" s="107"/>
      <c r="E90" s="107"/>
      <c r="F90" s="107"/>
      <c r="M90" s="107"/>
    </row>
    <row r="91" spans="1:13" ht="15.75" customHeight="1" x14ac:dyDescent="0.25">
      <c r="A91" s="107"/>
      <c r="B91" s="107"/>
      <c r="C91" s="107"/>
      <c r="D91" s="107"/>
      <c r="E91" s="107"/>
      <c r="F91" s="107"/>
      <c r="M91" s="107"/>
    </row>
    <row r="92" spans="1:13" ht="15.75" customHeight="1" x14ac:dyDescent="0.25">
      <c r="A92" s="107"/>
      <c r="B92" s="107"/>
      <c r="C92" s="107"/>
      <c r="D92" s="107"/>
      <c r="E92" s="107"/>
      <c r="F92" s="107"/>
      <c r="M92" s="107"/>
    </row>
    <row r="93" spans="1:13" ht="15.75" customHeight="1" x14ac:dyDescent="0.25">
      <c r="A93" s="107"/>
      <c r="B93" s="107"/>
      <c r="C93" s="107"/>
      <c r="D93" s="107"/>
      <c r="E93" s="107"/>
      <c r="F93" s="107"/>
      <c r="M93" s="107"/>
    </row>
    <row r="94" spans="1:13" ht="15.75" customHeight="1" x14ac:dyDescent="0.25">
      <c r="A94" s="107"/>
      <c r="B94" s="107"/>
      <c r="C94" s="107"/>
      <c r="D94" s="107"/>
      <c r="E94" s="107"/>
      <c r="F94" s="107"/>
      <c r="M94" s="107"/>
    </row>
    <row r="95" spans="1:13" ht="15.75" customHeight="1" x14ac:dyDescent="0.25">
      <c r="A95" s="107"/>
      <c r="B95" s="107"/>
      <c r="C95" s="107"/>
      <c r="D95" s="107"/>
      <c r="E95" s="107"/>
      <c r="F95" s="107"/>
      <c r="M95" s="107"/>
    </row>
    <row r="96" spans="1:13" ht="15.75" customHeight="1" x14ac:dyDescent="0.25">
      <c r="A96" s="107"/>
      <c r="B96" s="107"/>
      <c r="C96" s="107"/>
      <c r="D96" s="107"/>
      <c r="E96" s="107"/>
      <c r="F96" s="107"/>
      <c r="M96" s="107"/>
    </row>
    <row r="97" spans="1:13" ht="15.75" customHeight="1" x14ac:dyDescent="0.25">
      <c r="A97" s="107"/>
      <c r="B97" s="107"/>
      <c r="C97" s="107"/>
      <c r="D97" s="107"/>
      <c r="E97" s="107"/>
      <c r="F97" s="107"/>
      <c r="M97" s="107"/>
    </row>
    <row r="98" spans="1:13" ht="15.75" customHeight="1" x14ac:dyDescent="0.25">
      <c r="A98" s="107"/>
      <c r="B98" s="107"/>
      <c r="C98" s="107"/>
      <c r="D98" s="107"/>
      <c r="E98" s="107"/>
      <c r="F98" s="107"/>
      <c r="M98" s="107"/>
    </row>
    <row r="99" spans="1:13" ht="15.75" customHeight="1" x14ac:dyDescent="0.25">
      <c r="A99" s="107"/>
      <c r="B99" s="107"/>
      <c r="C99" s="107"/>
      <c r="D99" s="107"/>
      <c r="E99" s="107"/>
      <c r="F99" s="107"/>
      <c r="M99" s="107"/>
    </row>
  </sheetData>
  <mergeCells count="4">
    <mergeCell ref="H2:L2"/>
    <mergeCell ref="N2:T2"/>
    <mergeCell ref="B17:D17"/>
    <mergeCell ref="B29:D29"/>
  </mergeCells>
  <pageMargins left="0.511811024" right="0.511811024" top="0.78740157499999996" bottom="0.78740157499999996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F17"/>
  <sheetViews>
    <sheetView workbookViewId="0">
      <selection activeCell="F21" sqref="F21"/>
    </sheetView>
  </sheetViews>
  <sheetFormatPr defaultRowHeight="15" x14ac:dyDescent="0.25"/>
  <cols>
    <col min="4" max="4" width="15.42578125" customWidth="1"/>
    <col min="5" max="5" width="21" customWidth="1"/>
    <col min="6" max="6" width="24.85546875" customWidth="1"/>
  </cols>
  <sheetData>
    <row r="2" spans="4:6" ht="45" x14ac:dyDescent="0.25">
      <c r="D2" s="17" t="s">
        <v>2</v>
      </c>
      <c r="E2" s="18" t="s">
        <v>3</v>
      </c>
      <c r="F2" s="18" t="s">
        <v>4</v>
      </c>
    </row>
    <row r="3" spans="4:6" x14ac:dyDescent="0.25">
      <c r="D3" s="19">
        <v>2.3784142300054421</v>
      </c>
      <c r="E3" s="14">
        <v>0.14727419390909499</v>
      </c>
      <c r="F3" s="14">
        <v>0.13991561338667699</v>
      </c>
    </row>
    <row r="4" spans="4:6" x14ac:dyDescent="0.25">
      <c r="D4" s="19">
        <v>1.4142135623730951</v>
      </c>
      <c r="E4" s="14">
        <v>0.21440872281875101</v>
      </c>
      <c r="F4" s="14">
        <v>0.20368403443479299</v>
      </c>
    </row>
    <row r="5" spans="4:6" x14ac:dyDescent="0.25">
      <c r="D5" s="19">
        <v>0.70710678118654757</v>
      </c>
      <c r="E5" s="14">
        <v>0.301405052308648</v>
      </c>
      <c r="F5" s="14">
        <v>0.286408220315507</v>
      </c>
    </row>
    <row r="6" spans="4:6" x14ac:dyDescent="0.25">
      <c r="D6" s="19">
        <v>0.3872983346207417</v>
      </c>
      <c r="E6" s="14">
        <v>0.349209561780571</v>
      </c>
      <c r="F6" s="14">
        <v>0.33202302601629902</v>
      </c>
    </row>
    <row r="7" spans="4:6" x14ac:dyDescent="0.25">
      <c r="D7" s="19">
        <v>0.21213203435596426</v>
      </c>
      <c r="E7" s="14">
        <v>0.35240582980371099</v>
      </c>
      <c r="F7" s="14">
        <v>0.33535501342919699</v>
      </c>
    </row>
    <row r="8" spans="4:6" x14ac:dyDescent="0.25">
      <c r="D8" s="19">
        <v>0.1260952021291849</v>
      </c>
      <c r="E8" s="14">
        <v>0.317802306371128</v>
      </c>
      <c r="F8" s="14">
        <v>0.30272865742229899</v>
      </c>
    </row>
    <row r="9" spans="4:6" x14ac:dyDescent="0.25">
      <c r="D9" s="19">
        <v>8.9162772500635035E-2</v>
      </c>
      <c r="E9" s="14">
        <v>0.28015096554263302</v>
      </c>
      <c r="F9" s="14">
        <v>0.26707498375758698</v>
      </c>
    </row>
    <row r="10" spans="4:6" x14ac:dyDescent="0.25">
      <c r="D10" s="19">
        <v>6.8738635424337599E-2</v>
      </c>
      <c r="E10" s="14">
        <v>0.247298367101393</v>
      </c>
      <c r="F10" s="14">
        <v>0.23591190823022201</v>
      </c>
    </row>
    <row r="11" spans="4:6" x14ac:dyDescent="0.25">
      <c r="D11" s="19">
        <v>5.3244718047896544E-2</v>
      </c>
      <c r="E11" s="14">
        <v>0.21337322954846799</v>
      </c>
      <c r="F11" s="14">
        <v>0.203692440422274</v>
      </c>
    </row>
    <row r="12" spans="4:6" x14ac:dyDescent="0.25">
      <c r="D12" s="19">
        <v>4.1352146256270664E-2</v>
      </c>
      <c r="E12" s="14">
        <v>0.17992445537687499</v>
      </c>
      <c r="F12" s="14">
        <v>0.171890496311741</v>
      </c>
    </row>
    <row r="13" spans="4:6" x14ac:dyDescent="0.25">
      <c r="D13" s="19">
        <v>2.7568097504180444E-2</v>
      </c>
      <c r="E13" s="14">
        <v>0.13008382368149901</v>
      </c>
      <c r="F13" s="14">
        <v>0.12443936551851099</v>
      </c>
    </row>
    <row r="14" spans="4:6" x14ac:dyDescent="0.25">
      <c r="D14" s="19">
        <v>1.4142135623730951E-2</v>
      </c>
      <c r="E14" s="14">
        <v>6.6535049217280304E-2</v>
      </c>
      <c r="F14" s="14">
        <v>6.3805621694803694E-2</v>
      </c>
    </row>
    <row r="15" spans="4:6" x14ac:dyDescent="0.25">
      <c r="D15" s="19">
        <v>7.0710678118654753E-3</v>
      </c>
      <c r="E15" s="14">
        <v>2.7710335214756399E-2</v>
      </c>
      <c r="F15" s="14">
        <v>2.6652497636107501E-2</v>
      </c>
    </row>
    <row r="16" spans="4:6" x14ac:dyDescent="0.25">
      <c r="D16" s="19">
        <v>3.1622776601683794E-3</v>
      </c>
      <c r="E16" s="14">
        <v>7.9662054834581993E-3</v>
      </c>
      <c r="F16" s="14">
        <v>7.69241958836063E-3</v>
      </c>
    </row>
    <row r="17" spans="4:6" x14ac:dyDescent="0.25">
      <c r="D17" s="19">
        <v>1.414213562373095E-3</v>
      </c>
      <c r="E17" s="14">
        <v>1.78929410198258E-3</v>
      </c>
      <c r="F17" s="14">
        <v>1.73558272664026E-3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99"/>
  <sheetViews>
    <sheetView showGridLines="0" topLeftCell="F1" zoomScale="55" zoomScaleNormal="55" workbookViewId="0">
      <selection activeCell="L23" sqref="L23"/>
    </sheetView>
  </sheetViews>
  <sheetFormatPr defaultColWidth="14.42578125" defaultRowHeight="15" customHeight="1" x14ac:dyDescent="0.25"/>
  <cols>
    <col min="1" max="1" width="9.140625" style="108" customWidth="1"/>
    <col min="2" max="2" width="41.28515625" style="108" bestFit="1" customWidth="1"/>
    <col min="3" max="3" width="17.28515625" style="108" customWidth="1"/>
    <col min="4" max="4" width="21.28515625" style="108" bestFit="1" customWidth="1"/>
    <col min="5" max="6" width="9.140625" style="108" customWidth="1"/>
    <col min="7" max="7" width="8.7109375" style="108" customWidth="1"/>
    <col min="8" max="8" width="18.85546875" style="108" customWidth="1"/>
    <col min="9" max="9" width="11.42578125" style="108" customWidth="1"/>
    <col min="10" max="10" width="14.28515625" style="108" customWidth="1"/>
    <col min="11" max="11" width="18.140625" style="108" bestFit="1" customWidth="1"/>
    <col min="12" max="12" width="25.5703125" style="108" bestFit="1" customWidth="1"/>
    <col min="13" max="13" width="11.5703125" style="108" customWidth="1"/>
    <col min="14" max="14" width="18.85546875" style="108" customWidth="1"/>
    <col min="15" max="15" width="13.28515625" style="108" bestFit="1" customWidth="1"/>
    <col min="16" max="16" width="17.7109375" style="108" bestFit="1" customWidth="1"/>
    <col min="17" max="17" width="17.28515625" style="108" bestFit="1" customWidth="1"/>
    <col min="18" max="18" width="17.28515625" style="108" customWidth="1"/>
    <col min="19" max="19" width="25.5703125" style="108" bestFit="1" customWidth="1"/>
    <col min="20" max="20" width="25.5703125" style="108" customWidth="1"/>
    <col min="21" max="32" width="8.7109375" style="108" customWidth="1"/>
    <col min="33" max="16384" width="14.42578125" style="108"/>
  </cols>
  <sheetData>
    <row r="1" spans="1:32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spans="1:32" ht="15.75" x14ac:dyDescent="0.25">
      <c r="A2" s="107"/>
      <c r="B2" s="109" t="s">
        <v>33</v>
      </c>
      <c r="C2" s="109" t="s">
        <v>34</v>
      </c>
      <c r="D2" s="109" t="s">
        <v>35</v>
      </c>
      <c r="E2" s="107"/>
      <c r="F2" s="107"/>
      <c r="G2" s="110"/>
      <c r="H2" s="210"/>
      <c r="I2" s="210"/>
      <c r="J2" s="210"/>
      <c r="K2" s="210"/>
      <c r="L2" s="210"/>
      <c r="M2" s="107"/>
      <c r="N2" s="211" t="s">
        <v>35</v>
      </c>
      <c r="O2" s="212"/>
      <c r="P2" s="212"/>
      <c r="Q2" s="212"/>
      <c r="R2" s="212"/>
      <c r="S2" s="212"/>
      <c r="T2" s="213"/>
    </row>
    <row r="3" spans="1:32" x14ac:dyDescent="0.25">
      <c r="A3" s="107"/>
      <c r="B3" s="111" t="s">
        <v>36</v>
      </c>
      <c r="C3" s="112">
        <v>1</v>
      </c>
      <c r="D3" s="112">
        <v>1.4</v>
      </c>
      <c r="E3" s="107"/>
      <c r="F3" s="107"/>
      <c r="G3" s="113"/>
      <c r="H3" s="187"/>
      <c r="I3" s="187"/>
      <c r="J3" s="187"/>
      <c r="K3" s="187"/>
      <c r="L3" s="187"/>
      <c r="M3" s="115"/>
      <c r="N3" s="116" t="s">
        <v>11</v>
      </c>
      <c r="O3" s="114" t="s">
        <v>12</v>
      </c>
      <c r="P3" s="117" t="s">
        <v>6</v>
      </c>
      <c r="Q3" s="109" t="s">
        <v>8</v>
      </c>
      <c r="R3" s="109" t="s">
        <v>37</v>
      </c>
      <c r="S3" s="114" t="s">
        <v>7</v>
      </c>
      <c r="T3" s="109" t="s">
        <v>38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x14ac:dyDescent="0.25">
      <c r="A4" s="107"/>
      <c r="B4" s="118" t="s">
        <v>39</v>
      </c>
      <c r="C4" s="119">
        <v>0.32</v>
      </c>
      <c r="D4" s="119">
        <v>1.6</v>
      </c>
      <c r="E4" s="107"/>
      <c r="G4" s="110"/>
      <c r="H4" s="170"/>
      <c r="I4" s="188"/>
      <c r="J4" s="188"/>
      <c r="K4" s="188"/>
      <c r="L4" s="188"/>
      <c r="M4" s="121"/>
      <c r="N4" s="112">
        <v>2</v>
      </c>
      <c r="O4" s="120">
        <v>100</v>
      </c>
      <c r="P4" s="122">
        <v>100</v>
      </c>
      <c r="Q4" s="123">
        <v>100</v>
      </c>
      <c r="R4" s="124">
        <v>100</v>
      </c>
      <c r="S4" s="125">
        <v>100</v>
      </c>
      <c r="T4" s="125">
        <v>100</v>
      </c>
    </row>
    <row r="5" spans="1:32" x14ac:dyDescent="0.25">
      <c r="A5" s="107"/>
      <c r="B5" s="118" t="s">
        <v>40</v>
      </c>
      <c r="C5" s="126">
        <v>2.5</v>
      </c>
      <c r="D5" s="126">
        <v>2.5</v>
      </c>
      <c r="E5" s="127"/>
      <c r="G5" s="110"/>
      <c r="H5" s="170"/>
      <c r="I5" s="188"/>
      <c r="J5" s="188"/>
      <c r="K5" s="188"/>
      <c r="L5" s="188"/>
      <c r="M5" s="121"/>
      <c r="N5" s="119">
        <v>1</v>
      </c>
      <c r="O5" s="128">
        <v>99.638999999999996</v>
      </c>
      <c r="P5" s="129">
        <v>99.912000000000006</v>
      </c>
      <c r="Q5" s="123">
        <v>99.994177974441499</v>
      </c>
      <c r="R5" s="130">
        <v>99.993631796458899</v>
      </c>
      <c r="S5" s="131">
        <v>99.992583778528001</v>
      </c>
      <c r="T5" s="131">
        <v>99.993646636500799</v>
      </c>
    </row>
    <row r="6" spans="1:32" x14ac:dyDescent="0.25">
      <c r="A6" s="107"/>
      <c r="B6" s="118" t="s">
        <v>41</v>
      </c>
      <c r="C6" s="132">
        <v>40</v>
      </c>
      <c r="D6" s="132">
        <v>60.87</v>
      </c>
      <c r="E6" s="127"/>
      <c r="G6" s="110"/>
      <c r="H6" s="170"/>
      <c r="I6" s="188"/>
      <c r="J6" s="188"/>
      <c r="K6" s="188"/>
      <c r="L6" s="188"/>
      <c r="M6" s="121"/>
      <c r="N6" s="119">
        <v>0.5</v>
      </c>
      <c r="O6" s="128">
        <v>98.13</v>
      </c>
      <c r="P6" s="129">
        <v>98.53</v>
      </c>
      <c r="Q6" s="123">
        <v>99.7907450449122</v>
      </c>
      <c r="R6" s="130">
        <v>99.763514345528506</v>
      </c>
      <c r="S6" s="131">
        <v>99.707178940451996</v>
      </c>
      <c r="T6" s="131">
        <v>99.761383133574398</v>
      </c>
    </row>
    <row r="7" spans="1:32" x14ac:dyDescent="0.25">
      <c r="A7" s="107"/>
      <c r="B7" s="118" t="s">
        <v>42</v>
      </c>
      <c r="C7" s="132">
        <v>13.8</v>
      </c>
      <c r="D7" s="132">
        <v>6</v>
      </c>
      <c r="E7" s="127"/>
      <c r="G7" s="110"/>
      <c r="H7" s="170"/>
      <c r="I7" s="188"/>
      <c r="J7" s="188"/>
      <c r="K7" s="188"/>
      <c r="L7" s="188"/>
      <c r="M7" s="121"/>
      <c r="N7" s="119">
        <v>0.3</v>
      </c>
      <c r="O7" s="128">
        <v>95.4</v>
      </c>
      <c r="P7" s="129">
        <v>97.41</v>
      </c>
      <c r="Q7" s="123">
        <v>99.046289426405096</v>
      </c>
      <c r="R7" s="130">
        <v>98.916719088361006</v>
      </c>
      <c r="S7" s="131">
        <v>98.645163579701403</v>
      </c>
      <c r="T7" s="131">
        <v>98.904028230000094</v>
      </c>
    </row>
    <row r="8" spans="1:32" x14ac:dyDescent="0.25">
      <c r="A8" s="107"/>
      <c r="B8" s="118" t="s">
        <v>43</v>
      </c>
      <c r="C8" s="132">
        <v>0.32</v>
      </c>
      <c r="D8" s="132">
        <v>1.3</v>
      </c>
      <c r="E8" s="127"/>
      <c r="G8" s="110"/>
      <c r="H8" s="170"/>
      <c r="I8" s="188"/>
      <c r="J8" s="188"/>
      <c r="K8" s="188"/>
      <c r="L8" s="188"/>
      <c r="M8" s="121"/>
      <c r="N8" s="119">
        <v>0.15</v>
      </c>
      <c r="O8" s="128">
        <v>82.22</v>
      </c>
      <c r="P8" s="129">
        <v>91.15</v>
      </c>
      <c r="Q8" s="123">
        <v>94.121760111805202</v>
      </c>
      <c r="R8" s="130">
        <v>93.295006461864503</v>
      </c>
      <c r="S8" s="131">
        <v>91.543546624712803</v>
      </c>
      <c r="T8" s="131">
        <v>93.199651732153697</v>
      </c>
    </row>
    <row r="9" spans="1:32" x14ac:dyDescent="0.25">
      <c r="A9" s="107"/>
      <c r="B9" s="118" t="s">
        <v>15</v>
      </c>
      <c r="C9" s="133">
        <v>44.363100000000003</v>
      </c>
      <c r="D9" s="134">
        <v>1166.33</v>
      </c>
      <c r="E9" s="127"/>
      <c r="G9" s="110"/>
      <c r="H9" s="170"/>
      <c r="I9" s="188"/>
      <c r="J9" s="188"/>
      <c r="K9" s="188"/>
      <c r="L9" s="188"/>
      <c r="M9" s="121"/>
      <c r="N9" s="119">
        <v>0.106</v>
      </c>
      <c r="O9" s="128">
        <v>68.44</v>
      </c>
      <c r="P9" s="129">
        <v>83.44</v>
      </c>
      <c r="Q9" s="123">
        <v>86.494696839693106</v>
      </c>
      <c r="R9" s="130">
        <v>84.887311239109096</v>
      </c>
      <c r="S9" s="131">
        <v>81.656599785661896</v>
      </c>
      <c r="T9" s="131">
        <v>84.820428907415902</v>
      </c>
    </row>
    <row r="10" spans="1:32" x14ac:dyDescent="0.25">
      <c r="A10" s="107"/>
      <c r="B10" s="118" t="s">
        <v>13</v>
      </c>
      <c r="C10" s="132">
        <v>24.51</v>
      </c>
      <c r="D10" s="132">
        <v>520</v>
      </c>
      <c r="E10" s="127"/>
      <c r="G10" s="110"/>
      <c r="H10" s="170"/>
      <c r="I10" s="188"/>
      <c r="J10" s="188"/>
      <c r="K10" s="188"/>
      <c r="L10" s="188"/>
      <c r="M10" s="121"/>
      <c r="N10" s="119">
        <v>7.4999999999999997E-2</v>
      </c>
      <c r="O10" s="128">
        <v>50.99</v>
      </c>
      <c r="P10" s="129">
        <v>71.58</v>
      </c>
      <c r="Q10" s="123">
        <v>74.688308776966394</v>
      </c>
      <c r="R10" s="130">
        <v>72.157748202003503</v>
      </c>
      <c r="S10" s="131">
        <v>67.277968191046895</v>
      </c>
      <c r="T10" s="131">
        <v>72.192724238722903</v>
      </c>
    </row>
    <row r="11" spans="1:32" x14ac:dyDescent="0.25">
      <c r="A11" s="107"/>
      <c r="B11" s="118" t="s">
        <v>44</v>
      </c>
      <c r="C11" s="133">
        <f t="shared" ref="C11:D11" si="0">C9/C10</f>
        <v>1.81</v>
      </c>
      <c r="D11" s="133">
        <f t="shared" si="0"/>
        <v>2.2429423076923074</v>
      </c>
      <c r="E11" s="127"/>
      <c r="G11" s="110"/>
      <c r="H11" s="170"/>
      <c r="I11" s="188"/>
      <c r="J11" s="188"/>
      <c r="K11" s="188"/>
      <c r="L11" s="188"/>
      <c r="M11" s="121"/>
      <c r="N11" s="119">
        <v>6.3E-2</v>
      </c>
      <c r="O11" s="128">
        <v>41.86</v>
      </c>
      <c r="P11" s="129">
        <v>64.209999999999994</v>
      </c>
      <c r="Q11" s="123">
        <v>66.922189128657294</v>
      </c>
      <c r="R11" s="130">
        <v>64.028489738055896</v>
      </c>
      <c r="S11" s="131">
        <v>58.593672039584199</v>
      </c>
      <c r="T11" s="131">
        <v>64.167885473957298</v>
      </c>
    </row>
    <row r="12" spans="1:32" x14ac:dyDescent="0.25">
      <c r="A12" s="107"/>
      <c r="B12" s="118" t="s">
        <v>45</v>
      </c>
      <c r="C12" s="132">
        <v>490</v>
      </c>
      <c r="D12" s="134">
        <v>470</v>
      </c>
      <c r="E12" s="127"/>
      <c r="G12" s="110"/>
      <c r="H12" s="170"/>
      <c r="I12" s="188"/>
      <c r="J12" s="188"/>
      <c r="K12" s="188"/>
      <c r="L12" s="188"/>
      <c r="M12" s="121"/>
      <c r="N12" s="135">
        <v>4.4999999999999998E-2</v>
      </c>
      <c r="O12" s="136">
        <v>25.85</v>
      </c>
      <c r="P12" s="137">
        <v>48.83</v>
      </c>
      <c r="Q12" s="138">
        <v>52.029086620860603</v>
      </c>
      <c r="R12" s="139">
        <v>48.625775639878903</v>
      </c>
      <c r="S12" s="140">
        <v>42.459956963493603</v>
      </c>
      <c r="T12" s="140">
        <v>48.943576800481999</v>
      </c>
      <c r="U12" s="141"/>
      <c r="V12" s="141"/>
      <c r="W12" s="141"/>
      <c r="X12" s="141"/>
    </row>
    <row r="13" spans="1:32" x14ac:dyDescent="0.25">
      <c r="A13" s="107"/>
      <c r="B13" s="118" t="s">
        <v>21</v>
      </c>
      <c r="C13" s="132">
        <v>810</v>
      </c>
      <c r="D13" s="132">
        <v>890</v>
      </c>
      <c r="E13" s="127"/>
      <c r="G13" s="110"/>
      <c r="H13" s="170"/>
      <c r="I13" s="188"/>
      <c r="J13" s="188"/>
      <c r="K13" s="188"/>
      <c r="L13" s="188"/>
      <c r="M13" s="121"/>
      <c r="N13" s="119">
        <v>3.7999999999999999E-2</v>
      </c>
      <c r="O13" s="128">
        <v>19.27</v>
      </c>
      <c r="P13" s="129">
        <v>41.29</v>
      </c>
      <c r="Q13" s="123">
        <v>44.2562518049861</v>
      </c>
      <c r="R13" s="130">
        <v>40.831847343442398</v>
      </c>
      <c r="S13" s="131">
        <v>34.7466444373907</v>
      </c>
      <c r="T13" s="131">
        <v>41.232999497868597</v>
      </c>
    </row>
    <row r="14" spans="1:32" x14ac:dyDescent="0.25">
      <c r="A14" s="107"/>
      <c r="B14" s="142" t="s">
        <v>46</v>
      </c>
      <c r="C14" s="143">
        <f>C13-C12</f>
        <v>320</v>
      </c>
      <c r="D14" s="143">
        <f>D13-D12</f>
        <v>420</v>
      </c>
      <c r="E14" s="107"/>
      <c r="G14" s="110"/>
      <c r="H14" s="170"/>
      <c r="I14" s="188"/>
      <c r="J14" s="188"/>
      <c r="K14" s="188"/>
      <c r="L14" s="188"/>
      <c r="M14" s="121"/>
      <c r="N14" s="119">
        <v>0.02</v>
      </c>
      <c r="O14" s="128">
        <v>4.8499999999999996</v>
      </c>
      <c r="P14" s="129">
        <v>19.73</v>
      </c>
      <c r="Q14" s="123">
        <v>23.537328661674</v>
      </c>
      <c r="R14" s="130">
        <v>20.541845754563202</v>
      </c>
      <c r="S14" s="131">
        <v>15.5012762107533</v>
      </c>
      <c r="T14" s="131">
        <v>21.084784366422401</v>
      </c>
    </row>
    <row r="15" spans="1:32" x14ac:dyDescent="0.25">
      <c r="A15" s="107"/>
      <c r="B15" s="144" t="s">
        <v>47</v>
      </c>
      <c r="C15" s="145">
        <f>C14/C11</f>
        <v>176.79558011049724</v>
      </c>
      <c r="D15" s="145">
        <f>D14/D11</f>
        <v>187.25403616472184</v>
      </c>
      <c r="E15" s="107"/>
      <c r="G15" s="110"/>
      <c r="H15" s="170"/>
      <c r="I15" s="188"/>
      <c r="J15" s="188"/>
      <c r="K15" s="188"/>
      <c r="L15" s="188"/>
      <c r="M15" s="121"/>
      <c r="N15" s="119">
        <v>0.01</v>
      </c>
      <c r="O15" s="128">
        <v>0.9</v>
      </c>
      <c r="P15" s="129">
        <v>9.43</v>
      </c>
      <c r="Q15" s="123">
        <v>10.7332492615345</v>
      </c>
      <c r="R15" s="130">
        <v>9.0360269147370502</v>
      </c>
      <c r="S15" s="131">
        <v>6.3208614404772199</v>
      </c>
      <c r="T15" s="131">
        <v>9.4404261754222905</v>
      </c>
    </row>
    <row r="16" spans="1:32" x14ac:dyDescent="0.25">
      <c r="A16" s="107"/>
      <c r="E16" s="107"/>
      <c r="G16" s="110"/>
      <c r="H16" s="170"/>
      <c r="I16" s="188"/>
      <c r="J16" s="188"/>
      <c r="K16" s="188"/>
      <c r="L16" s="188"/>
      <c r="M16" s="121"/>
      <c r="N16" s="119">
        <v>5.0000000000000001E-3</v>
      </c>
      <c r="O16" s="128">
        <v>0.2</v>
      </c>
      <c r="P16" s="129">
        <v>4.92</v>
      </c>
      <c r="Q16" s="123">
        <v>4.2033611020335799</v>
      </c>
      <c r="R16" s="130">
        <v>3.49958478354942</v>
      </c>
      <c r="S16" s="131">
        <v>2.3993214440425201</v>
      </c>
      <c r="T16" s="131">
        <v>3.6848063860741198</v>
      </c>
    </row>
    <row r="17" spans="1:24" ht="18.75" x14ac:dyDescent="0.3">
      <c r="A17" s="107"/>
      <c r="B17" s="214" t="s">
        <v>8</v>
      </c>
      <c r="C17" s="214"/>
      <c r="D17" s="214"/>
      <c r="E17" s="107"/>
      <c r="G17" s="110"/>
      <c r="H17" s="170"/>
      <c r="I17" s="188"/>
      <c r="J17" s="188"/>
      <c r="K17" s="188"/>
      <c r="L17" s="188"/>
      <c r="M17" s="121"/>
      <c r="N17" s="119">
        <v>2E-3</v>
      </c>
      <c r="O17" s="128">
        <v>0</v>
      </c>
      <c r="P17" s="129">
        <v>1.9</v>
      </c>
      <c r="Q17" s="123">
        <v>1.1593910945136501</v>
      </c>
      <c r="R17" s="130">
        <v>0.95633927814381603</v>
      </c>
      <c r="S17" s="131">
        <v>0.63919935138787698</v>
      </c>
      <c r="T17" s="131">
        <v>1.0099197189148701</v>
      </c>
    </row>
    <row r="18" spans="1:24" x14ac:dyDescent="0.25">
      <c r="A18" s="107"/>
      <c r="B18" s="146" t="s">
        <v>15</v>
      </c>
      <c r="C18" s="147">
        <v>41.12</v>
      </c>
      <c r="D18" s="148">
        <v>1373.7</v>
      </c>
      <c r="E18" s="107"/>
      <c r="G18" s="110"/>
      <c r="H18" s="170"/>
      <c r="I18" s="188"/>
      <c r="J18" s="188"/>
      <c r="K18" s="188"/>
      <c r="L18" s="188"/>
      <c r="M18" s="121"/>
      <c r="N18" s="119">
        <v>1E-3</v>
      </c>
      <c r="O18" s="119"/>
      <c r="P18" s="149"/>
      <c r="Q18" s="150"/>
      <c r="R18" s="151"/>
      <c r="S18" s="131">
        <v>0.24696859579800801</v>
      </c>
      <c r="T18" s="131"/>
    </row>
    <row r="19" spans="1:24" x14ac:dyDescent="0.25">
      <c r="A19" s="107"/>
      <c r="B19" s="152" t="s">
        <v>48</v>
      </c>
      <c r="C19" s="153">
        <f>ABS(C18-C9)/C9*100</f>
        <v>7.3103547768303052</v>
      </c>
      <c r="D19" s="153">
        <f>ABS(D18-D9)/D9*100</f>
        <v>17.779702142618309</v>
      </c>
      <c r="E19" s="107"/>
      <c r="G19" s="110"/>
      <c r="H19" s="170"/>
      <c r="I19" s="170"/>
      <c r="J19" s="170"/>
      <c r="K19" s="189"/>
      <c r="L19" s="189"/>
      <c r="M19" s="121"/>
      <c r="N19" s="119">
        <v>0</v>
      </c>
      <c r="O19" s="119"/>
      <c r="P19" s="149"/>
      <c r="Q19" s="150"/>
      <c r="R19" s="155"/>
      <c r="S19" s="154">
        <v>1.1629586182948501E-14</v>
      </c>
      <c r="T19" s="154"/>
      <c r="U19" s="156"/>
    </row>
    <row r="20" spans="1:24" x14ac:dyDescent="0.25">
      <c r="A20" s="107"/>
      <c r="B20" s="157" t="s">
        <v>13</v>
      </c>
      <c r="C20" s="158">
        <v>20.67</v>
      </c>
      <c r="D20" s="128">
        <v>509.61</v>
      </c>
      <c r="E20" s="107"/>
      <c r="G20" s="110"/>
      <c r="H20" s="170"/>
      <c r="I20" s="190"/>
      <c r="J20" s="190"/>
      <c r="K20" s="191"/>
      <c r="L20" s="188"/>
      <c r="M20" s="160"/>
      <c r="N20" s="161" t="s">
        <v>10</v>
      </c>
      <c r="O20" s="162">
        <v>470</v>
      </c>
      <c r="P20" s="163">
        <v>890</v>
      </c>
      <c r="Q20" s="164">
        <v>858.12927795944097</v>
      </c>
      <c r="R20" s="165">
        <v>790.91941533073805</v>
      </c>
      <c r="S20" s="159">
        <v>680.81477132150803</v>
      </c>
      <c r="T20" s="159">
        <v>805.15992495481601</v>
      </c>
    </row>
    <row r="21" spans="1:24" ht="15.75" customHeight="1" x14ac:dyDescent="0.25">
      <c r="A21" s="107"/>
      <c r="B21" s="152" t="s">
        <v>48</v>
      </c>
      <c r="C21" s="153">
        <f>ABS(C20-C10)/C10*100</f>
        <v>15.667074663402691</v>
      </c>
      <c r="D21" s="153">
        <f>ABS(D20-D10)/D10*100</f>
        <v>1.9980769230769204</v>
      </c>
      <c r="E21" s="107"/>
      <c r="G21" s="110"/>
      <c r="H21" s="110"/>
      <c r="I21" s="110"/>
      <c r="J21" s="110"/>
      <c r="K21" s="110"/>
      <c r="L21" s="110"/>
      <c r="M21" s="107"/>
      <c r="N21" s="108" t="s">
        <v>49</v>
      </c>
      <c r="O21" s="166"/>
      <c r="Q21" s="167">
        <f>ABS(Q20-P20)/$P$20*100</f>
        <v>3.5809800045571945</v>
      </c>
      <c r="R21" s="167">
        <f>ABS(R20-$P$20)/$P$20*100</f>
        <v>11.132649962838421</v>
      </c>
      <c r="S21" s="167">
        <f t="shared" ref="S21:T21" si="1">ABS(S20-$P$20)/$P$20*100</f>
        <v>23.503958278482244</v>
      </c>
      <c r="T21" s="167">
        <f t="shared" si="1"/>
        <v>9.5325927017060668</v>
      </c>
      <c r="U21" s="168"/>
      <c r="V21" s="168"/>
      <c r="W21" s="168"/>
      <c r="X21" s="168"/>
    </row>
    <row r="22" spans="1:24" ht="15.75" customHeight="1" x14ac:dyDescent="0.25">
      <c r="A22" s="107"/>
      <c r="B22" s="157" t="s">
        <v>44</v>
      </c>
      <c r="C22" s="158">
        <f>C18/C20</f>
        <v>1.9893565553942909</v>
      </c>
      <c r="D22" s="169">
        <f>D18/D20</f>
        <v>2.6955907458644845</v>
      </c>
      <c r="E22" s="107"/>
      <c r="G22" s="110"/>
      <c r="H22" s="170"/>
      <c r="I22" s="171"/>
      <c r="J22" s="170"/>
      <c r="K22" s="170"/>
      <c r="L22" s="170"/>
      <c r="M22" s="171"/>
      <c r="N22" s="170"/>
      <c r="O22" s="171"/>
    </row>
    <row r="23" spans="1:24" ht="15.75" customHeight="1" x14ac:dyDescent="0.25">
      <c r="A23" s="107"/>
      <c r="B23" s="152" t="s">
        <v>48</v>
      </c>
      <c r="C23" s="153">
        <f>ABS(C22-C11)/C11*100</f>
        <v>9.9092019554856812</v>
      </c>
      <c r="D23" s="153">
        <f>ABS(D22-D11)/D11*100</f>
        <v>20.181011193189931</v>
      </c>
      <c r="E23" s="107"/>
      <c r="G23" s="110"/>
      <c r="H23" s="170"/>
      <c r="I23" s="172"/>
      <c r="J23" s="170"/>
      <c r="K23" s="170"/>
      <c r="L23" s="170"/>
      <c r="M23" s="171"/>
      <c r="N23" s="170"/>
      <c r="O23" s="171"/>
    </row>
    <row r="24" spans="1:24" ht="15.75" customHeight="1" x14ac:dyDescent="0.25">
      <c r="A24" s="107"/>
      <c r="B24" s="157" t="s">
        <v>21</v>
      </c>
      <c r="C24" s="128">
        <f>L20</f>
        <v>0</v>
      </c>
      <c r="D24" s="173">
        <f>Q20</f>
        <v>858.12927795944097</v>
      </c>
      <c r="E24" s="107"/>
      <c r="G24" s="110"/>
      <c r="H24" s="110"/>
      <c r="I24" s="110"/>
      <c r="J24" s="110"/>
      <c r="K24" s="110"/>
      <c r="L24" s="110"/>
      <c r="M24" s="107"/>
    </row>
    <row r="25" spans="1:24" ht="15.75" customHeight="1" x14ac:dyDescent="0.25">
      <c r="A25" s="107"/>
      <c r="B25" s="152" t="s">
        <v>48</v>
      </c>
      <c r="C25" s="153">
        <f>ABS(C24-C13)/C13*100</f>
        <v>100</v>
      </c>
      <c r="D25" s="153">
        <f>ABS(D24-D13)/D13*100</f>
        <v>3.5809800045571945</v>
      </c>
      <c r="E25" s="107"/>
      <c r="G25" s="110"/>
      <c r="H25" s="110"/>
      <c r="I25" s="110"/>
      <c r="J25" s="110"/>
      <c r="K25" s="110"/>
      <c r="L25" s="110"/>
      <c r="M25" s="107"/>
    </row>
    <row r="26" spans="1:24" ht="15.75" customHeight="1" x14ac:dyDescent="0.25">
      <c r="A26" s="107"/>
      <c r="B26" s="174" t="s">
        <v>46</v>
      </c>
      <c r="C26" s="128">
        <f>C24-C12</f>
        <v>-490</v>
      </c>
      <c r="D26" s="128">
        <f>D24-D12</f>
        <v>388.12927795944097</v>
      </c>
      <c r="E26" s="107"/>
      <c r="G26" s="110"/>
      <c r="H26" s="110"/>
      <c r="I26" s="110"/>
      <c r="J26" s="110"/>
      <c r="K26" s="110"/>
      <c r="L26" s="110"/>
      <c r="M26" s="107"/>
    </row>
    <row r="27" spans="1:24" ht="15.75" customHeight="1" x14ac:dyDescent="0.25">
      <c r="A27" s="107"/>
      <c r="B27" s="175" t="s">
        <v>47</v>
      </c>
      <c r="C27" s="176">
        <f>C26/C11</f>
        <v>-270.71823204419888</v>
      </c>
      <c r="D27" s="176">
        <f>D26/D11</f>
        <v>173.04469964667746</v>
      </c>
      <c r="E27" s="107"/>
      <c r="G27" s="110"/>
      <c r="H27" s="110"/>
      <c r="I27" s="110"/>
      <c r="J27" s="110"/>
      <c r="K27" s="110"/>
      <c r="L27" s="110"/>
      <c r="M27" s="107"/>
    </row>
    <row r="28" spans="1:24" ht="15.75" customHeight="1" x14ac:dyDescent="0.25">
      <c r="A28" s="107"/>
      <c r="E28" s="107"/>
      <c r="G28" s="177"/>
      <c r="H28" s="107"/>
      <c r="I28" s="110"/>
      <c r="J28" s="107"/>
      <c r="K28" s="107"/>
      <c r="L28" s="107"/>
      <c r="M28" s="107"/>
    </row>
    <row r="29" spans="1:24" ht="15.75" customHeight="1" x14ac:dyDescent="0.3">
      <c r="A29" s="107"/>
      <c r="B29" s="214" t="s">
        <v>50</v>
      </c>
      <c r="C29" s="214"/>
      <c r="D29" s="214"/>
      <c r="E29" s="107"/>
      <c r="G29" s="107"/>
      <c r="H29" s="107"/>
      <c r="I29" s="110"/>
      <c r="J29" s="107"/>
      <c r="K29" s="107"/>
      <c r="L29" s="107"/>
      <c r="M29" s="107"/>
    </row>
    <row r="30" spans="1:24" ht="15.75" customHeight="1" x14ac:dyDescent="0.25">
      <c r="A30" s="107"/>
      <c r="B30" s="111" t="s">
        <v>15</v>
      </c>
      <c r="C30" s="147">
        <v>50.180329640430799</v>
      </c>
      <c r="D30" s="178">
        <v>1309.67010932319</v>
      </c>
      <c r="E30" s="107"/>
      <c r="G30" s="107"/>
      <c r="H30" s="107"/>
      <c r="I30" s="110"/>
      <c r="J30" s="107"/>
      <c r="K30" s="107"/>
      <c r="L30" s="107"/>
      <c r="M30" s="107"/>
    </row>
    <row r="31" spans="1:24" ht="15.75" customHeight="1" x14ac:dyDescent="0.25">
      <c r="A31" s="107"/>
      <c r="B31" s="179" t="s">
        <v>48</v>
      </c>
      <c r="C31" s="153">
        <f>ABS(C30-C9)/C9*100</f>
        <v>13.112766331547604</v>
      </c>
      <c r="D31" s="180">
        <f>ABS(D30-D9)/D9*100</f>
        <v>12.289841581987094</v>
      </c>
      <c r="E31" s="107"/>
      <c r="G31" s="107"/>
      <c r="H31" s="107"/>
      <c r="I31" s="110"/>
      <c r="J31" s="107"/>
      <c r="K31" s="107"/>
      <c r="L31" s="107"/>
      <c r="M31" s="107"/>
    </row>
    <row r="32" spans="1:24" ht="15.75" customHeight="1" x14ac:dyDescent="0.25">
      <c r="A32" s="107"/>
      <c r="B32" s="118" t="s">
        <v>13</v>
      </c>
      <c r="C32" s="158">
        <v>23.430040747154901</v>
      </c>
      <c r="D32" s="181">
        <v>905.33974097903899</v>
      </c>
      <c r="E32" s="107"/>
      <c r="G32" s="107"/>
      <c r="H32" s="107"/>
      <c r="I32" s="110"/>
      <c r="J32" s="107"/>
      <c r="K32" s="107"/>
      <c r="L32" s="107"/>
      <c r="M32" s="107"/>
    </row>
    <row r="33" spans="1:13" ht="15.75" customHeight="1" x14ac:dyDescent="0.25">
      <c r="A33" s="107"/>
      <c r="B33" s="179" t="s">
        <v>48</v>
      </c>
      <c r="C33" s="153">
        <f>ABS(C32-C10)/C10*100</f>
        <v>4.4061985020199916</v>
      </c>
      <c r="D33" s="180">
        <f>ABS(D32-D10)/D10*100</f>
        <v>74.103796342122891</v>
      </c>
      <c r="E33" s="107"/>
      <c r="G33" s="107"/>
      <c r="H33" s="107"/>
      <c r="I33" s="110"/>
      <c r="J33" s="107"/>
      <c r="K33" s="107"/>
      <c r="L33" s="107"/>
      <c r="M33" s="107"/>
    </row>
    <row r="34" spans="1:13" ht="15.75" customHeight="1" x14ac:dyDescent="0.25">
      <c r="A34" s="107"/>
      <c r="B34" s="118" t="s">
        <v>44</v>
      </c>
      <c r="C34" s="158">
        <f>C30/C32</f>
        <v>2.1417090214204673</v>
      </c>
      <c r="D34" s="181">
        <f>D30/D32</f>
        <v>1.446606229730848</v>
      </c>
      <c r="E34" s="107"/>
      <c r="G34" s="107"/>
      <c r="H34" s="107"/>
      <c r="I34" s="110"/>
      <c r="J34" s="107"/>
      <c r="K34" s="107"/>
      <c r="L34" s="107"/>
      <c r="M34" s="107"/>
    </row>
    <row r="35" spans="1:13" ht="15.75" customHeight="1" x14ac:dyDescent="0.25">
      <c r="A35" s="107"/>
      <c r="B35" s="179" t="s">
        <v>48</v>
      </c>
      <c r="C35" s="153">
        <f>ABS(C34-C11)/C11*100</f>
        <v>18.326465271849017</v>
      </c>
      <c r="D35" s="180">
        <f>ABS(D34-D11)/D11*100</f>
        <v>35.504082081397115</v>
      </c>
      <c r="E35" s="107"/>
      <c r="I35" s="110"/>
      <c r="M35" s="107"/>
    </row>
    <row r="36" spans="1:13" ht="15.75" customHeight="1" x14ac:dyDescent="0.25">
      <c r="A36" s="107"/>
      <c r="B36" s="182" t="s">
        <v>51</v>
      </c>
      <c r="C36" s="133">
        <v>14.0740339599019</v>
      </c>
      <c r="D36" s="183">
        <v>8.4745338710985294</v>
      </c>
      <c r="E36" s="107"/>
      <c r="I36" s="110"/>
      <c r="M36" s="107"/>
    </row>
    <row r="37" spans="1:13" ht="15.75" customHeight="1" x14ac:dyDescent="0.25">
      <c r="A37" s="107"/>
      <c r="B37" s="118" t="s">
        <v>21</v>
      </c>
      <c r="C37" s="128">
        <f>K20</f>
        <v>0</v>
      </c>
      <c r="D37" s="128">
        <f>S20</f>
        <v>680.81477132150803</v>
      </c>
      <c r="E37" s="107"/>
      <c r="I37" s="110"/>
      <c r="M37" s="107"/>
    </row>
    <row r="38" spans="1:13" ht="15.75" customHeight="1" x14ac:dyDescent="0.25">
      <c r="A38" s="107"/>
      <c r="B38" s="179" t="s">
        <v>48</v>
      </c>
      <c r="C38" s="153">
        <f>ABS(C37-C13)/C13*100</f>
        <v>100</v>
      </c>
      <c r="D38" s="180">
        <f>ABS(D37-D13)/D13*100</f>
        <v>23.503958278482244</v>
      </c>
      <c r="E38" s="107"/>
      <c r="I38" s="110"/>
      <c r="M38" s="107"/>
    </row>
    <row r="39" spans="1:13" ht="15.75" customHeight="1" x14ac:dyDescent="0.25">
      <c r="A39" s="107"/>
      <c r="B39" s="142" t="s">
        <v>46</v>
      </c>
      <c r="C39" s="158">
        <f>C37-C12</f>
        <v>-490</v>
      </c>
      <c r="D39" s="184">
        <f>D37-D12</f>
        <v>210.81477132150803</v>
      </c>
      <c r="E39" s="107"/>
      <c r="I39" s="110"/>
      <c r="K39" s="156"/>
      <c r="L39" s="156"/>
      <c r="M39" s="107"/>
    </row>
    <row r="40" spans="1:13" ht="15.75" customHeight="1" x14ac:dyDescent="0.25">
      <c r="A40" s="107"/>
      <c r="B40" s="185" t="s">
        <v>47</v>
      </c>
      <c r="C40" s="176">
        <f>C39/C34</f>
        <v>-228.78924965960707</v>
      </c>
      <c r="D40" s="186">
        <f>D39/D34</f>
        <v>145.73058444572834</v>
      </c>
      <c r="E40" s="107"/>
      <c r="I40" s="110"/>
      <c r="M40" s="107"/>
    </row>
    <row r="41" spans="1:13" ht="15.75" customHeight="1" x14ac:dyDescent="0.25">
      <c r="A41" s="107"/>
      <c r="B41" s="107"/>
      <c r="C41" s="107"/>
      <c r="D41" s="107"/>
      <c r="E41" s="107"/>
      <c r="I41" s="110"/>
      <c r="M41" s="107"/>
    </row>
    <row r="42" spans="1:13" ht="15.75" customHeight="1" x14ac:dyDescent="0.25">
      <c r="A42" s="107"/>
      <c r="B42" s="107"/>
      <c r="C42" s="107"/>
      <c r="D42" s="107"/>
      <c r="E42" s="107"/>
      <c r="I42" s="110"/>
      <c r="M42" s="107"/>
    </row>
    <row r="43" spans="1:13" ht="15.75" customHeight="1" x14ac:dyDescent="0.25">
      <c r="A43" s="107"/>
      <c r="B43" s="107"/>
      <c r="C43" s="107"/>
      <c r="D43" s="107"/>
      <c r="E43" s="107"/>
      <c r="I43" s="110"/>
      <c r="M43" s="107"/>
    </row>
    <row r="44" spans="1:13" ht="15.75" customHeight="1" x14ac:dyDescent="0.25">
      <c r="A44" s="107"/>
      <c r="B44" s="107"/>
      <c r="C44" s="107"/>
      <c r="D44" s="107"/>
      <c r="E44" s="107"/>
      <c r="H44" s="156"/>
      <c r="I44" s="110"/>
      <c r="M44" s="107"/>
    </row>
    <row r="45" spans="1:13" ht="15.75" customHeight="1" x14ac:dyDescent="0.25">
      <c r="A45" s="107"/>
      <c r="B45" s="107"/>
      <c r="C45" s="107"/>
      <c r="D45" s="107"/>
      <c r="E45" s="107"/>
      <c r="M45" s="107"/>
    </row>
    <row r="46" spans="1:13" ht="15.75" customHeight="1" x14ac:dyDescent="0.25">
      <c r="A46" s="107"/>
      <c r="B46" s="107"/>
      <c r="C46" s="107"/>
      <c r="D46" s="107"/>
      <c r="E46" s="107"/>
      <c r="M46" s="107"/>
    </row>
    <row r="47" spans="1:13" ht="15.75" customHeight="1" x14ac:dyDescent="0.25">
      <c r="A47" s="107"/>
      <c r="B47" s="107"/>
      <c r="C47" s="107"/>
      <c r="D47" s="107"/>
      <c r="E47" s="107"/>
      <c r="F47" s="107"/>
      <c r="M47" s="107"/>
    </row>
    <row r="48" spans="1:13" ht="15.75" customHeight="1" x14ac:dyDescent="0.25">
      <c r="A48" s="107"/>
      <c r="B48" s="107"/>
      <c r="C48" s="107"/>
      <c r="D48" s="107"/>
      <c r="E48" s="107"/>
      <c r="F48" s="107"/>
      <c r="M48" s="107"/>
    </row>
    <row r="49" spans="1:13" ht="15.75" customHeight="1" x14ac:dyDescent="0.25">
      <c r="A49" s="107"/>
      <c r="B49" s="107"/>
      <c r="C49" s="107"/>
      <c r="D49" s="107"/>
      <c r="E49" s="107"/>
      <c r="F49" s="107"/>
      <c r="M49" s="107"/>
    </row>
    <row r="50" spans="1:13" ht="15.75" customHeight="1" x14ac:dyDescent="0.25">
      <c r="A50" s="107"/>
      <c r="B50" s="107"/>
      <c r="C50" s="107"/>
      <c r="D50" s="107"/>
      <c r="E50" s="107"/>
      <c r="F50" s="107"/>
      <c r="M50" s="107"/>
    </row>
    <row r="51" spans="1:13" ht="15.75" customHeight="1" x14ac:dyDescent="0.25">
      <c r="A51" s="107"/>
      <c r="B51" s="107"/>
      <c r="C51" s="107"/>
      <c r="D51" s="107"/>
      <c r="E51" s="107"/>
      <c r="F51" s="107"/>
      <c r="M51" s="107"/>
    </row>
    <row r="52" spans="1:13" ht="15.75" customHeight="1" x14ac:dyDescent="0.25">
      <c r="A52" s="107"/>
      <c r="B52" s="107"/>
      <c r="C52" s="107"/>
      <c r="D52" s="107"/>
      <c r="E52" s="107"/>
      <c r="F52" s="107"/>
      <c r="M52" s="107"/>
    </row>
    <row r="53" spans="1:13" ht="15.75" customHeight="1" x14ac:dyDescent="0.25">
      <c r="A53" s="107"/>
      <c r="B53" s="107"/>
      <c r="C53" s="107"/>
      <c r="D53" s="107"/>
      <c r="E53" s="107"/>
      <c r="F53" s="107"/>
      <c r="M53" s="107"/>
    </row>
    <row r="54" spans="1:13" ht="15.75" customHeight="1" x14ac:dyDescent="0.25">
      <c r="A54" s="107"/>
      <c r="B54" s="107"/>
      <c r="C54" s="107"/>
      <c r="D54" s="107"/>
      <c r="E54" s="107"/>
      <c r="F54" s="107"/>
      <c r="M54" s="107"/>
    </row>
    <row r="55" spans="1:13" ht="15.75" customHeight="1" x14ac:dyDescent="0.25">
      <c r="A55" s="107"/>
      <c r="B55" s="107"/>
      <c r="C55" s="107"/>
      <c r="D55" s="107"/>
      <c r="E55" s="107"/>
      <c r="F55" s="107"/>
      <c r="M55" s="107"/>
    </row>
    <row r="56" spans="1:13" ht="15.75" customHeight="1" x14ac:dyDescent="0.25">
      <c r="A56" s="107"/>
      <c r="B56" s="107"/>
      <c r="C56" s="107"/>
      <c r="D56" s="107"/>
      <c r="E56" s="107"/>
      <c r="F56" s="107"/>
      <c r="M56" s="107"/>
    </row>
    <row r="57" spans="1:13" ht="15.75" customHeight="1" x14ac:dyDescent="0.25">
      <c r="A57" s="107"/>
      <c r="B57" s="107"/>
      <c r="C57" s="107"/>
      <c r="D57" s="107"/>
      <c r="E57" s="107"/>
      <c r="F57" s="107"/>
      <c r="M57" s="107"/>
    </row>
    <row r="58" spans="1:13" ht="15.75" customHeight="1" x14ac:dyDescent="0.25">
      <c r="A58" s="107"/>
      <c r="B58" s="107"/>
      <c r="C58" s="107"/>
      <c r="D58" s="107"/>
      <c r="E58" s="107"/>
      <c r="F58" s="107"/>
      <c r="M58" s="107"/>
    </row>
    <row r="59" spans="1:13" ht="15.75" customHeight="1" x14ac:dyDescent="0.25">
      <c r="A59" s="107"/>
      <c r="B59" s="107"/>
      <c r="C59" s="107"/>
      <c r="D59" s="107"/>
      <c r="E59" s="107"/>
      <c r="F59" s="107"/>
      <c r="M59" s="107"/>
    </row>
    <row r="60" spans="1:13" ht="15.75" customHeight="1" x14ac:dyDescent="0.25">
      <c r="A60" s="107"/>
      <c r="B60" s="107"/>
      <c r="C60" s="107"/>
      <c r="D60" s="107"/>
      <c r="E60" s="107"/>
      <c r="F60" s="107"/>
      <c r="M60" s="107"/>
    </row>
    <row r="61" spans="1:13" ht="15.75" customHeight="1" x14ac:dyDescent="0.25">
      <c r="A61" s="107"/>
      <c r="B61" s="107"/>
      <c r="C61" s="107"/>
      <c r="D61" s="107"/>
      <c r="E61" s="107"/>
      <c r="F61" s="107"/>
      <c r="M61" s="107"/>
    </row>
    <row r="62" spans="1:13" ht="15.75" customHeight="1" x14ac:dyDescent="0.25">
      <c r="A62" s="107"/>
      <c r="B62" s="107"/>
      <c r="C62" s="107"/>
      <c r="D62" s="107"/>
      <c r="E62" s="107"/>
      <c r="F62" s="107"/>
      <c r="M62" s="107"/>
    </row>
    <row r="63" spans="1:13" ht="15.75" customHeight="1" x14ac:dyDescent="0.25">
      <c r="A63" s="107"/>
      <c r="B63" s="107"/>
      <c r="C63" s="107"/>
      <c r="D63" s="107"/>
      <c r="E63" s="107"/>
      <c r="F63" s="107"/>
      <c r="M63" s="107"/>
    </row>
    <row r="64" spans="1:13" ht="15.75" customHeight="1" x14ac:dyDescent="0.25">
      <c r="A64" s="107"/>
      <c r="B64" s="107"/>
      <c r="C64" s="107"/>
      <c r="D64" s="107"/>
      <c r="E64" s="107"/>
      <c r="F64" s="107"/>
      <c r="M64" s="107"/>
    </row>
    <row r="65" spans="1:13" ht="15.75" customHeight="1" x14ac:dyDescent="0.25">
      <c r="A65" s="107"/>
      <c r="B65" s="107"/>
      <c r="C65" s="107"/>
      <c r="D65" s="107"/>
      <c r="E65" s="107"/>
      <c r="F65" s="107"/>
      <c r="M65" s="107"/>
    </row>
    <row r="66" spans="1:13" ht="15.75" customHeight="1" x14ac:dyDescent="0.25">
      <c r="A66" s="107"/>
      <c r="B66" s="107"/>
      <c r="C66" s="107"/>
      <c r="D66" s="107"/>
      <c r="E66" s="107"/>
      <c r="F66" s="107"/>
      <c r="M66" s="107"/>
    </row>
    <row r="67" spans="1:13" ht="15.75" customHeight="1" x14ac:dyDescent="0.25">
      <c r="A67" s="107"/>
      <c r="B67" s="107"/>
      <c r="C67" s="107"/>
      <c r="D67" s="107"/>
      <c r="E67" s="107"/>
      <c r="F67" s="107"/>
      <c r="M67" s="107"/>
    </row>
    <row r="68" spans="1:13" ht="15.75" customHeight="1" x14ac:dyDescent="0.25">
      <c r="A68" s="107"/>
      <c r="B68" s="107"/>
      <c r="C68" s="107"/>
      <c r="D68" s="107"/>
      <c r="E68" s="107"/>
      <c r="F68" s="107"/>
      <c r="M68" s="107"/>
    </row>
    <row r="69" spans="1:13" ht="15.75" customHeight="1" x14ac:dyDescent="0.25">
      <c r="A69" s="107"/>
      <c r="B69" s="107"/>
      <c r="C69" s="107"/>
      <c r="D69" s="107"/>
      <c r="E69" s="107"/>
      <c r="F69" s="107"/>
      <c r="M69" s="107"/>
    </row>
    <row r="70" spans="1:13" ht="15.75" customHeight="1" x14ac:dyDescent="0.25">
      <c r="A70" s="107"/>
      <c r="B70" s="107"/>
      <c r="C70" s="107"/>
      <c r="D70" s="107"/>
      <c r="E70" s="107"/>
      <c r="F70" s="107"/>
      <c r="M70" s="107"/>
    </row>
    <row r="71" spans="1:13" ht="15.75" customHeight="1" x14ac:dyDescent="0.25">
      <c r="A71" s="107"/>
      <c r="B71" s="107"/>
      <c r="C71" s="107"/>
      <c r="D71" s="107"/>
      <c r="E71" s="107"/>
      <c r="F71" s="107"/>
      <c r="M71" s="107"/>
    </row>
    <row r="72" spans="1:13" ht="15.75" customHeight="1" x14ac:dyDescent="0.25">
      <c r="A72" s="107"/>
      <c r="B72" s="107"/>
      <c r="C72" s="107"/>
      <c r="D72" s="107"/>
      <c r="E72" s="107"/>
      <c r="F72" s="107"/>
      <c r="M72" s="107"/>
    </row>
    <row r="73" spans="1:13" ht="15.75" customHeight="1" x14ac:dyDescent="0.25">
      <c r="A73" s="107"/>
      <c r="B73" s="107"/>
      <c r="C73" s="107"/>
      <c r="D73" s="107"/>
      <c r="E73" s="107"/>
      <c r="F73" s="107"/>
      <c r="M73" s="107"/>
    </row>
    <row r="74" spans="1:13" ht="15.75" customHeight="1" x14ac:dyDescent="0.25">
      <c r="A74" s="107"/>
      <c r="B74" s="107"/>
      <c r="C74" s="107"/>
      <c r="D74" s="107"/>
      <c r="E74" s="107"/>
      <c r="F74" s="107"/>
      <c r="M74" s="107"/>
    </row>
    <row r="75" spans="1:13" ht="15.75" customHeight="1" x14ac:dyDescent="0.25">
      <c r="A75" s="107"/>
      <c r="B75" s="107"/>
      <c r="C75" s="107"/>
      <c r="D75" s="107"/>
      <c r="E75" s="107"/>
      <c r="F75" s="107"/>
      <c r="M75" s="107"/>
    </row>
    <row r="76" spans="1:13" ht="15.75" customHeight="1" x14ac:dyDescent="0.25">
      <c r="A76" s="107"/>
      <c r="B76" s="107"/>
      <c r="C76" s="107"/>
      <c r="D76" s="107"/>
      <c r="E76" s="107"/>
      <c r="F76" s="107"/>
      <c r="M76" s="107"/>
    </row>
    <row r="77" spans="1:13" ht="15.75" customHeight="1" x14ac:dyDescent="0.25">
      <c r="A77" s="107"/>
      <c r="B77" s="107"/>
      <c r="C77" s="107"/>
      <c r="D77" s="107"/>
      <c r="E77" s="107"/>
      <c r="F77" s="107"/>
      <c r="M77" s="107"/>
    </row>
    <row r="78" spans="1:13" ht="15.75" customHeight="1" x14ac:dyDescent="0.25">
      <c r="A78" s="107"/>
      <c r="B78" s="107"/>
      <c r="C78" s="107"/>
      <c r="D78" s="107"/>
      <c r="E78" s="107"/>
      <c r="F78" s="107"/>
      <c r="M78" s="107"/>
    </row>
    <row r="79" spans="1:13" ht="15.75" customHeight="1" x14ac:dyDescent="0.25">
      <c r="A79" s="107"/>
      <c r="B79" s="107"/>
      <c r="C79" s="107"/>
      <c r="D79" s="107"/>
      <c r="E79" s="107"/>
      <c r="F79" s="107"/>
      <c r="M79" s="107"/>
    </row>
    <row r="80" spans="1:13" ht="15.75" customHeight="1" x14ac:dyDescent="0.25">
      <c r="A80" s="107"/>
      <c r="B80" s="107"/>
      <c r="C80" s="107"/>
      <c r="D80" s="107"/>
      <c r="E80" s="107"/>
      <c r="F80" s="107"/>
      <c r="M80" s="107"/>
    </row>
    <row r="81" spans="1:13" ht="15.75" customHeight="1" x14ac:dyDescent="0.25">
      <c r="A81" s="107"/>
      <c r="B81" s="107"/>
      <c r="C81" s="107"/>
      <c r="D81" s="107"/>
      <c r="E81" s="107"/>
      <c r="F81" s="107"/>
      <c r="M81" s="107"/>
    </row>
    <row r="82" spans="1:13" ht="15.75" customHeight="1" x14ac:dyDescent="0.25">
      <c r="A82" s="107"/>
      <c r="B82" s="107"/>
      <c r="C82" s="107"/>
      <c r="D82" s="107"/>
      <c r="E82" s="107"/>
      <c r="F82" s="107"/>
      <c r="M82" s="107"/>
    </row>
    <row r="83" spans="1:13" ht="15.75" customHeight="1" x14ac:dyDescent="0.25">
      <c r="A83" s="107"/>
      <c r="B83" s="107"/>
      <c r="C83" s="107"/>
      <c r="D83" s="107"/>
      <c r="E83" s="107"/>
      <c r="F83" s="107"/>
      <c r="M83" s="107"/>
    </row>
    <row r="84" spans="1:13" ht="15.75" customHeight="1" x14ac:dyDescent="0.25">
      <c r="A84" s="107"/>
      <c r="B84" s="107"/>
      <c r="C84" s="107"/>
      <c r="D84" s="107"/>
      <c r="E84" s="107"/>
      <c r="F84" s="107"/>
      <c r="M84" s="107"/>
    </row>
    <row r="85" spans="1:13" ht="15.75" customHeight="1" x14ac:dyDescent="0.25">
      <c r="A85" s="107"/>
      <c r="B85" s="107"/>
      <c r="C85" s="107"/>
      <c r="D85" s="107"/>
      <c r="E85" s="107"/>
      <c r="F85" s="107"/>
      <c r="M85" s="107"/>
    </row>
    <row r="86" spans="1:13" ht="15.75" customHeight="1" x14ac:dyDescent="0.25">
      <c r="A86" s="107"/>
      <c r="B86" s="107"/>
      <c r="C86" s="107"/>
      <c r="D86" s="107"/>
      <c r="E86" s="107"/>
      <c r="F86" s="107"/>
      <c r="M86" s="107"/>
    </row>
    <row r="87" spans="1:13" ht="15.75" customHeight="1" x14ac:dyDescent="0.25">
      <c r="A87" s="107"/>
      <c r="B87" s="107"/>
      <c r="C87" s="107"/>
      <c r="D87" s="107"/>
      <c r="E87" s="107"/>
      <c r="F87" s="107"/>
      <c r="M87" s="107"/>
    </row>
    <row r="88" spans="1:13" ht="15.75" customHeight="1" x14ac:dyDescent="0.25">
      <c r="A88" s="107"/>
      <c r="B88" s="107"/>
      <c r="C88" s="107"/>
      <c r="D88" s="107"/>
      <c r="E88" s="107"/>
      <c r="F88" s="107"/>
      <c r="M88" s="107"/>
    </row>
    <row r="89" spans="1:13" ht="15.75" customHeight="1" x14ac:dyDescent="0.25">
      <c r="A89" s="107"/>
      <c r="B89" s="107"/>
      <c r="C89" s="107"/>
      <c r="D89" s="107"/>
      <c r="E89" s="107"/>
      <c r="F89" s="107"/>
      <c r="M89" s="107"/>
    </row>
    <row r="90" spans="1:13" ht="15.75" customHeight="1" x14ac:dyDescent="0.25">
      <c r="A90" s="107"/>
      <c r="B90" s="107"/>
      <c r="C90" s="107"/>
      <c r="D90" s="107"/>
      <c r="E90" s="107"/>
      <c r="F90" s="107"/>
      <c r="M90" s="107"/>
    </row>
    <row r="91" spans="1:13" ht="15.75" customHeight="1" x14ac:dyDescent="0.25">
      <c r="A91" s="107"/>
      <c r="B91" s="107"/>
      <c r="C91" s="107"/>
      <c r="D91" s="107"/>
      <c r="E91" s="107"/>
      <c r="F91" s="107"/>
      <c r="M91" s="107"/>
    </row>
    <row r="92" spans="1:13" ht="15.75" customHeight="1" x14ac:dyDescent="0.25">
      <c r="A92" s="107"/>
      <c r="B92" s="107"/>
      <c r="C92" s="107"/>
      <c r="D92" s="107"/>
      <c r="E92" s="107"/>
      <c r="F92" s="107"/>
      <c r="M92" s="107"/>
    </row>
    <row r="93" spans="1:13" ht="15.75" customHeight="1" x14ac:dyDescent="0.25">
      <c r="A93" s="107"/>
      <c r="B93" s="107"/>
      <c r="C93" s="107"/>
      <c r="D93" s="107"/>
      <c r="E93" s="107"/>
      <c r="F93" s="107"/>
      <c r="M93" s="107"/>
    </row>
    <row r="94" spans="1:13" ht="15.75" customHeight="1" x14ac:dyDescent="0.25">
      <c r="A94" s="107"/>
      <c r="B94" s="107"/>
      <c r="C94" s="107"/>
      <c r="D94" s="107"/>
      <c r="E94" s="107"/>
      <c r="F94" s="107"/>
      <c r="M94" s="107"/>
    </row>
    <row r="95" spans="1:13" ht="15.75" customHeight="1" x14ac:dyDescent="0.25">
      <c r="A95" s="107"/>
      <c r="B95" s="107"/>
      <c r="C95" s="107"/>
      <c r="D95" s="107"/>
      <c r="E95" s="107"/>
      <c r="F95" s="107"/>
      <c r="M95" s="107"/>
    </row>
    <row r="96" spans="1:13" ht="15.75" customHeight="1" x14ac:dyDescent="0.25">
      <c r="A96" s="107"/>
      <c r="B96" s="107"/>
      <c r="C96" s="107"/>
      <c r="D96" s="107"/>
      <c r="E96" s="107"/>
      <c r="F96" s="107"/>
      <c r="M96" s="107"/>
    </row>
    <row r="97" spans="1:13" ht="15.75" customHeight="1" x14ac:dyDescent="0.25">
      <c r="A97" s="107"/>
      <c r="B97" s="107"/>
      <c r="C97" s="107"/>
      <c r="D97" s="107"/>
      <c r="E97" s="107"/>
      <c r="F97" s="107"/>
      <c r="M97" s="107"/>
    </row>
    <row r="98" spans="1:13" ht="15.75" customHeight="1" x14ac:dyDescent="0.25">
      <c r="A98" s="107"/>
      <c r="B98" s="107"/>
      <c r="C98" s="107"/>
      <c r="D98" s="107"/>
      <c r="E98" s="107"/>
      <c r="F98" s="107"/>
      <c r="M98" s="107"/>
    </row>
    <row r="99" spans="1:13" ht="15.75" customHeight="1" x14ac:dyDescent="0.25">
      <c r="A99" s="107"/>
      <c r="B99" s="107"/>
      <c r="C99" s="107"/>
      <c r="D99" s="107"/>
      <c r="E99" s="107"/>
      <c r="F99" s="107"/>
      <c r="M99" s="107"/>
    </row>
  </sheetData>
  <mergeCells count="4">
    <mergeCell ref="H2:L2"/>
    <mergeCell ref="N2:T2"/>
    <mergeCell ref="B17:D17"/>
    <mergeCell ref="B29:D29"/>
  </mergeCells>
  <pageMargins left="0.511811024" right="0.511811024" top="0.78740157499999996" bottom="0.78740157499999996" header="0" footer="0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22"/>
  <sheetViews>
    <sheetView showGridLines="0" tabSelected="1" zoomScale="70" zoomScaleNormal="70" workbookViewId="0">
      <selection activeCell="I7" sqref="I7"/>
    </sheetView>
  </sheetViews>
  <sheetFormatPr defaultRowHeight="15" x14ac:dyDescent="0.25"/>
  <cols>
    <col min="1" max="1" width="9.140625" style="192"/>
    <col min="3" max="3" width="21.5703125" style="80" bestFit="1" customWidth="1"/>
    <col min="4" max="4" width="17.28515625" style="80" bestFit="1" customWidth="1"/>
    <col min="5" max="5" width="13.42578125" style="80" bestFit="1" customWidth="1"/>
    <col min="6" max="6" width="17.42578125" style="80" bestFit="1" customWidth="1"/>
    <col min="7" max="7" width="16" style="80" bestFit="1" customWidth="1"/>
    <col min="8" max="8" width="23.85546875" style="80" bestFit="1" customWidth="1"/>
    <col min="9" max="9" width="23.42578125" style="80" bestFit="1" customWidth="1"/>
    <col min="10" max="10" width="19.140625" style="80" bestFit="1" customWidth="1"/>
    <col min="11" max="11" width="23.85546875" style="80" customWidth="1"/>
    <col min="12" max="12" width="9" style="80" customWidth="1"/>
    <col min="13" max="13" width="16" style="80" bestFit="1" customWidth="1"/>
    <col min="14" max="14" width="23.85546875" style="80" bestFit="1" customWidth="1"/>
    <col min="15" max="15" width="23.42578125" style="80" bestFit="1" customWidth="1"/>
    <col min="16" max="16" width="19.140625" style="80" bestFit="1" customWidth="1"/>
    <col min="17" max="17" width="21.7109375" style="80" bestFit="1" customWidth="1"/>
    <col min="18" max="18" width="19" style="80" bestFit="1" customWidth="1"/>
    <col min="19" max="19" width="21.7109375" style="80" bestFit="1" customWidth="1"/>
    <col min="21" max="21" width="16" style="80" bestFit="1" customWidth="1"/>
    <col min="22" max="22" width="23.85546875" style="80" bestFit="1" customWidth="1"/>
    <col min="23" max="23" width="23.85546875" style="80" customWidth="1"/>
    <col min="24" max="24" width="19.140625" style="80" bestFit="1" customWidth="1"/>
    <col min="25" max="25" width="21.7109375" style="80" bestFit="1" customWidth="1"/>
    <col min="26" max="26" width="19" style="80" bestFit="1" customWidth="1"/>
    <col min="27" max="27" width="21.7109375" bestFit="1" customWidth="1"/>
    <col min="36" max="36" width="22.7109375" style="80" bestFit="1" customWidth="1"/>
    <col min="37" max="37" width="19" style="80" bestFit="1" customWidth="1"/>
  </cols>
  <sheetData>
    <row r="1" spans="1:27" x14ac:dyDescent="0.25">
      <c r="A1" s="192">
        <v>0</v>
      </c>
      <c r="B1">
        <v>0</v>
      </c>
      <c r="P1" s="80" t="s">
        <v>52</v>
      </c>
      <c r="X1" s="80" t="s">
        <v>53</v>
      </c>
    </row>
    <row r="2" spans="1:27" ht="15.75" x14ac:dyDescent="0.25">
      <c r="A2" s="192">
        <v>2000</v>
      </c>
      <c r="B2">
        <v>1000</v>
      </c>
      <c r="C2" s="50" t="s">
        <v>16</v>
      </c>
      <c r="D2" s="51" t="s">
        <v>7</v>
      </c>
      <c r="E2" s="51" t="s">
        <v>17</v>
      </c>
      <c r="F2" s="51"/>
      <c r="G2" s="51"/>
      <c r="H2" s="51"/>
      <c r="I2" s="51"/>
      <c r="J2" s="51"/>
      <c r="K2" s="50"/>
      <c r="M2" s="215" t="s">
        <v>7</v>
      </c>
      <c r="N2" s="215"/>
      <c r="O2" s="215"/>
      <c r="P2" s="215"/>
      <c r="Q2" s="215"/>
      <c r="R2" s="215"/>
      <c r="S2" s="215"/>
      <c r="U2" s="215" t="s">
        <v>17</v>
      </c>
      <c r="V2" s="215"/>
      <c r="W2" s="215"/>
      <c r="X2" s="215"/>
      <c r="Y2" s="215"/>
      <c r="Z2" s="215"/>
      <c r="AA2" s="215"/>
    </row>
    <row r="3" spans="1:27" x14ac:dyDescent="0.25">
      <c r="B3" s="39"/>
      <c r="C3" s="13" t="s">
        <v>55</v>
      </c>
      <c r="D3" s="39" t="s">
        <v>55</v>
      </c>
      <c r="E3" s="39" t="s">
        <v>55</v>
      </c>
      <c r="F3" t="s">
        <v>54</v>
      </c>
      <c r="G3" s="13"/>
      <c r="H3" s="39"/>
      <c r="I3" s="39"/>
      <c r="K3" s="39"/>
      <c r="M3" s="4"/>
      <c r="N3" s="39"/>
      <c r="O3" s="39"/>
      <c r="Q3" s="5"/>
      <c r="R3" s="5"/>
      <c r="S3" s="5"/>
      <c r="U3" s="4"/>
      <c r="V3" s="39"/>
      <c r="W3" s="39"/>
      <c r="Y3" s="5"/>
      <c r="Z3" s="5"/>
      <c r="AA3" s="5"/>
    </row>
    <row r="4" spans="1:27" x14ac:dyDescent="0.25">
      <c r="A4" s="193"/>
      <c r="B4" s="16"/>
      <c r="C4" s="68">
        <v>54.000544999999995</v>
      </c>
      <c r="D4" s="52">
        <f>'[1]PSD '!F13</f>
        <v>48.828011590660097</v>
      </c>
      <c r="E4" s="52">
        <f>'[1]PSD '!G13</f>
        <v>46.090945628323396</v>
      </c>
      <c r="F4" s="59">
        <v>15.093632528881201</v>
      </c>
      <c r="G4" s="99"/>
      <c r="H4" s="45"/>
      <c r="I4" s="15"/>
      <c r="K4" s="74"/>
      <c r="M4" s="2"/>
      <c r="N4" s="16"/>
      <c r="O4" s="15"/>
      <c r="Q4" s="15"/>
      <c r="R4" s="77"/>
      <c r="S4" s="77"/>
      <c r="T4" s="80"/>
      <c r="U4" s="194"/>
      <c r="V4" s="15"/>
      <c r="W4" s="15"/>
      <c r="Y4" s="15"/>
      <c r="Z4" s="77"/>
      <c r="AA4" s="77"/>
    </row>
    <row r="5" spans="1:27" x14ac:dyDescent="0.25">
      <c r="A5" s="193"/>
      <c r="B5" s="57"/>
      <c r="C5" s="69">
        <v>52.268301000000008</v>
      </c>
      <c r="D5" s="45">
        <f>'[1]PSD '!I13</f>
        <v>49.4623983144809</v>
      </c>
      <c r="E5" s="45">
        <f>'[1]PSD '!J13</f>
        <v>49.691943655307</v>
      </c>
      <c r="F5" s="59">
        <v>13.194013141796901</v>
      </c>
      <c r="G5" s="195"/>
      <c r="H5" s="46"/>
      <c r="I5" s="57"/>
      <c r="K5" s="57"/>
      <c r="M5" s="2"/>
      <c r="N5" s="16"/>
      <c r="O5" s="16"/>
      <c r="Q5" s="16"/>
      <c r="R5" s="7"/>
      <c r="S5" s="7"/>
      <c r="T5" s="80"/>
      <c r="U5" s="2"/>
      <c r="V5" s="16"/>
      <c r="W5" s="16"/>
      <c r="Y5" s="16"/>
      <c r="Z5" s="7"/>
      <c r="AA5" s="7"/>
    </row>
    <row r="6" spans="1:27" x14ac:dyDescent="0.25">
      <c r="A6" s="193"/>
      <c r="B6" s="16"/>
      <c r="C6" s="68">
        <v>51.789859000000007</v>
      </c>
      <c r="D6" s="45">
        <f>'[1]PSD '!L13</f>
        <v>49.471931658695297</v>
      </c>
      <c r="E6" s="45">
        <f>'[1]PSD '!M13</f>
        <v>48.7056209666559</v>
      </c>
      <c r="F6" s="59">
        <v>10.7034090250158</v>
      </c>
      <c r="G6" s="99"/>
      <c r="H6" s="45"/>
      <c r="I6" s="16"/>
      <c r="K6" s="16"/>
      <c r="M6" s="2"/>
      <c r="N6" s="16"/>
      <c r="O6" s="16"/>
      <c r="Q6" s="16"/>
      <c r="R6" s="7"/>
      <c r="S6" s="7"/>
      <c r="T6" s="80"/>
      <c r="U6" s="2"/>
      <c r="V6" s="16"/>
      <c r="W6" s="16"/>
      <c r="Y6" s="16"/>
      <c r="Z6" s="7"/>
      <c r="AA6" s="7"/>
    </row>
    <row r="7" spans="1:27" x14ac:dyDescent="0.25">
      <c r="A7" s="193"/>
      <c r="B7" s="16"/>
      <c r="C7" s="68">
        <v>48.143887999999997</v>
      </c>
      <c r="D7" s="45">
        <f>'[1]PSD '!O13</f>
        <v>49.684682668656897</v>
      </c>
      <c r="E7" s="45">
        <f>'[1]PSD '!P13</f>
        <v>49.117306351418001</v>
      </c>
      <c r="F7" s="59">
        <v>8.6770310535010093</v>
      </c>
      <c r="G7" s="99"/>
      <c r="H7" s="45"/>
      <c r="I7" s="16"/>
      <c r="K7" s="16"/>
      <c r="M7" s="2"/>
      <c r="N7" s="16"/>
      <c r="O7" s="16"/>
      <c r="Q7" s="16"/>
      <c r="R7" s="7"/>
      <c r="S7" s="7"/>
      <c r="T7" s="80"/>
      <c r="U7" s="2"/>
      <c r="V7" s="16"/>
      <c r="W7" s="16"/>
      <c r="Y7" s="16"/>
      <c r="Z7" s="7"/>
      <c r="AA7" s="7"/>
    </row>
    <row r="8" spans="1:27" x14ac:dyDescent="0.25">
      <c r="A8" s="193"/>
      <c r="B8" s="16"/>
      <c r="C8" s="68">
        <v>53.134945000000016</v>
      </c>
      <c r="D8" s="45">
        <f>'[1]PSD '!R13</f>
        <v>54.832044648344002</v>
      </c>
      <c r="E8" s="45">
        <f>'[1]PSD '!S13</f>
        <v>53.196030969263802</v>
      </c>
      <c r="F8" s="59">
        <v>19.742824914593299</v>
      </c>
      <c r="G8" s="99"/>
      <c r="H8" s="45"/>
      <c r="I8" s="16"/>
      <c r="K8" s="74"/>
      <c r="M8" s="2"/>
      <c r="N8" s="16"/>
      <c r="O8" s="16"/>
      <c r="Q8" s="16"/>
      <c r="R8" s="7"/>
      <c r="S8" s="7"/>
      <c r="T8" s="80"/>
      <c r="U8" s="2"/>
      <c r="V8" s="16"/>
      <c r="W8" s="16"/>
      <c r="Y8" s="16"/>
      <c r="Z8" s="7"/>
      <c r="AA8" s="7"/>
    </row>
    <row r="9" spans="1:27" x14ac:dyDescent="0.25">
      <c r="A9" s="193"/>
      <c r="B9" s="16"/>
      <c r="C9" s="68">
        <v>53.174429999999987</v>
      </c>
      <c r="D9" s="45">
        <f>'[1]PSD '!U13</f>
        <v>55.065309214840497</v>
      </c>
      <c r="E9" s="45">
        <f>'[1]PSD '!V13</f>
        <v>49.432003809337303</v>
      </c>
      <c r="F9" s="59">
        <v>17.042664948700899</v>
      </c>
      <c r="G9" s="99"/>
      <c r="H9" s="45"/>
      <c r="I9" s="16"/>
      <c r="K9" s="74"/>
      <c r="M9" s="2"/>
      <c r="N9" s="16"/>
      <c r="O9" s="16"/>
      <c r="Q9" s="16"/>
      <c r="R9" s="7"/>
      <c r="S9" s="7"/>
      <c r="T9" s="80"/>
      <c r="U9" s="2"/>
      <c r="V9" s="16"/>
      <c r="W9" s="16"/>
      <c r="Y9" s="16"/>
      <c r="Z9" s="7"/>
      <c r="AA9" s="7"/>
    </row>
    <row r="10" spans="1:27" x14ac:dyDescent="0.25">
      <c r="A10" s="193"/>
      <c r="B10" s="58"/>
      <c r="C10" s="70">
        <v>52.024967000000011</v>
      </c>
      <c r="D10" s="45">
        <f>'[1]PSD '!X13</f>
        <v>54.060342687798702</v>
      </c>
      <c r="E10" s="45">
        <f>'[1]PSD '!Y13</f>
        <v>52.546242785607099</v>
      </c>
      <c r="F10" s="59">
        <v>16.325043358790701</v>
      </c>
      <c r="G10" s="196"/>
      <c r="H10" s="47"/>
      <c r="I10" s="58"/>
      <c r="K10" s="75"/>
      <c r="M10" s="2"/>
      <c r="N10" s="16"/>
      <c r="O10" s="16"/>
      <c r="Q10" s="16"/>
      <c r="R10" s="7"/>
      <c r="S10" s="7"/>
      <c r="T10" s="80"/>
      <c r="U10" s="2"/>
      <c r="V10" s="16"/>
      <c r="W10" s="16"/>
      <c r="Y10" s="16"/>
      <c r="Z10" s="7"/>
      <c r="AA10" s="7"/>
    </row>
    <row r="11" spans="1:27" x14ac:dyDescent="0.25">
      <c r="A11" s="193"/>
      <c r="B11" s="28"/>
      <c r="C11" s="71">
        <v>48.868389000000008</v>
      </c>
      <c r="D11" s="48">
        <f>'[1]PSD '!AA13</f>
        <v>55.812480661261198</v>
      </c>
      <c r="E11" s="48">
        <f>'[1]PSD '!AB13</f>
        <v>52.7538251939893</v>
      </c>
      <c r="F11" s="59">
        <v>15.2824213561695</v>
      </c>
      <c r="G11" s="197"/>
      <c r="H11" s="48"/>
      <c r="I11" s="28"/>
      <c r="K11" s="76"/>
      <c r="M11" s="3"/>
      <c r="N11" s="28"/>
      <c r="O11" s="28"/>
      <c r="Q11" s="28"/>
      <c r="R11" s="12"/>
      <c r="S11" s="12"/>
      <c r="T11" s="80"/>
      <c r="U11" s="3"/>
      <c r="V11" s="28"/>
      <c r="W11" s="28"/>
      <c r="Y11" s="28"/>
      <c r="Z11" s="12"/>
      <c r="AA11" s="12"/>
    </row>
    <row r="12" spans="1:27" x14ac:dyDescent="0.25">
      <c r="A12" s="198"/>
      <c r="Q12" s="199"/>
      <c r="R12" s="200"/>
      <c r="S12" s="199"/>
      <c r="Y12" s="199"/>
      <c r="Z12" s="200"/>
      <c r="AA12" s="199"/>
    </row>
    <row r="16" spans="1:27" x14ac:dyDescent="0.25">
      <c r="H16" s="80" t="s">
        <v>56</v>
      </c>
      <c r="I16" s="80" t="s">
        <v>57</v>
      </c>
      <c r="J16" t="s">
        <v>58</v>
      </c>
      <c r="K16" s="80" t="s">
        <v>59</v>
      </c>
      <c r="L16" s="80" t="s">
        <v>60</v>
      </c>
    </row>
    <row r="17" spans="8:20" x14ac:dyDescent="0.25">
      <c r="H17" s="80" t="s">
        <v>61</v>
      </c>
      <c r="I17" s="80">
        <v>48.83</v>
      </c>
      <c r="J17">
        <v>42.459956963493603</v>
      </c>
      <c r="K17">
        <v>52.029086620860603</v>
      </c>
      <c r="L17" s="80">
        <v>8.1530748570565805</v>
      </c>
    </row>
    <row r="18" spans="8:20" x14ac:dyDescent="0.25">
      <c r="T18" s="80"/>
    </row>
    <row r="19" spans="8:20" x14ac:dyDescent="0.25">
      <c r="T19" s="80"/>
    </row>
    <row r="20" spans="8:20" x14ac:dyDescent="0.25">
      <c r="T20" s="80"/>
    </row>
    <row r="21" spans="8:20" x14ac:dyDescent="0.25">
      <c r="I21" s="80">
        <v>43</v>
      </c>
      <c r="J21" s="80">
        <v>0</v>
      </c>
      <c r="T21" s="80"/>
    </row>
    <row r="22" spans="8:20" x14ac:dyDescent="0.25">
      <c r="I22" s="80">
        <v>70</v>
      </c>
      <c r="J22" s="80">
        <v>45</v>
      </c>
    </row>
  </sheetData>
  <mergeCells count="2">
    <mergeCell ref="M2:S2"/>
    <mergeCell ref="U2:AA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G20"/>
  <sheetViews>
    <sheetView workbookViewId="0">
      <selection activeCell="E12" sqref="E12"/>
    </sheetView>
  </sheetViews>
  <sheetFormatPr defaultRowHeight="15" x14ac:dyDescent="0.25"/>
  <cols>
    <col min="3" max="3" width="14.5703125" bestFit="1" customWidth="1"/>
    <col min="4" max="4" width="11.28515625" bestFit="1" customWidth="1"/>
    <col min="5" max="5" width="12" bestFit="1" customWidth="1"/>
    <col min="6" max="6" width="13.140625" bestFit="1" customWidth="1"/>
  </cols>
  <sheetData>
    <row r="1" spans="3:7" ht="15.75" thickBot="1" x14ac:dyDescent="0.3"/>
    <row r="2" spans="3:7" ht="15.75" x14ac:dyDescent="0.25">
      <c r="D2" s="204" t="s">
        <v>5</v>
      </c>
      <c r="E2" s="205"/>
      <c r="F2" s="206"/>
    </row>
    <row r="3" spans="3:7" x14ac:dyDescent="0.25">
      <c r="C3" s="1" t="s">
        <v>11</v>
      </c>
      <c r="D3" s="38" t="s">
        <v>6</v>
      </c>
      <c r="E3" s="13" t="s">
        <v>7</v>
      </c>
      <c r="F3" s="30" t="s">
        <v>8</v>
      </c>
      <c r="G3" s="14" t="s">
        <v>12</v>
      </c>
    </row>
    <row r="4" spans="3:7" x14ac:dyDescent="0.25">
      <c r="C4" s="15">
        <v>2</v>
      </c>
      <c r="D4" s="20">
        <v>100</v>
      </c>
      <c r="E4" s="21">
        <v>100</v>
      </c>
      <c r="F4" s="31">
        <v>100</v>
      </c>
      <c r="G4" s="16">
        <v>100</v>
      </c>
    </row>
    <row r="5" spans="3:7" x14ac:dyDescent="0.25">
      <c r="C5" s="16">
        <v>1</v>
      </c>
      <c r="D5" s="20">
        <v>100</v>
      </c>
      <c r="E5" s="21">
        <v>100</v>
      </c>
      <c r="F5" s="31">
        <v>100</v>
      </c>
      <c r="G5" s="16">
        <v>100</v>
      </c>
    </row>
    <row r="6" spans="3:7" x14ac:dyDescent="0.25">
      <c r="C6" s="16">
        <v>0.5</v>
      </c>
      <c r="D6" s="20">
        <v>99.633154000000005</v>
      </c>
      <c r="E6" s="21">
        <v>99.732674518111594</v>
      </c>
      <c r="F6" s="31">
        <v>99.735815373096798</v>
      </c>
      <c r="G6" s="16">
        <v>99.507261</v>
      </c>
    </row>
    <row r="7" spans="3:7" x14ac:dyDescent="0.25">
      <c r="C7" s="16">
        <v>0.3</v>
      </c>
      <c r="D7" s="20">
        <v>98.577262000000005</v>
      </c>
      <c r="E7" s="21">
        <v>99.165312628905397</v>
      </c>
      <c r="F7" s="31">
        <v>99.174557547461902</v>
      </c>
      <c r="G7" s="16">
        <v>98.493094999999997</v>
      </c>
    </row>
    <row r="8" spans="3:7" x14ac:dyDescent="0.25">
      <c r="C8" s="16">
        <v>0.15</v>
      </c>
      <c r="D8" s="20">
        <v>96.272752000000011</v>
      </c>
      <c r="E8" s="21">
        <v>95.538338926256401</v>
      </c>
      <c r="F8" s="31">
        <v>95.598597267963299</v>
      </c>
      <c r="G8" s="16">
        <v>91.601204999999993</v>
      </c>
    </row>
    <row r="9" spans="3:7" x14ac:dyDescent="0.25">
      <c r="C9" s="16">
        <v>0.106</v>
      </c>
      <c r="D9" s="20">
        <v>91.729426000000018</v>
      </c>
      <c r="E9" s="21">
        <v>89.679679658766304</v>
      </c>
      <c r="F9" s="31">
        <v>89.784459176856203</v>
      </c>
      <c r="G9" s="16">
        <v>82.133254999999991</v>
      </c>
    </row>
    <row r="10" spans="3:7" x14ac:dyDescent="0.25">
      <c r="C10" s="16">
        <v>7.4999999999999997E-2</v>
      </c>
      <c r="D10" s="20">
        <v>78.223872000000014</v>
      </c>
      <c r="E10" s="21">
        <v>75.489708585248707</v>
      </c>
      <c r="F10" s="31">
        <v>75.695256443549695</v>
      </c>
      <c r="G10" s="16">
        <v>59.976655999999991</v>
      </c>
    </row>
    <row r="11" spans="3:7" x14ac:dyDescent="0.25">
      <c r="C11" s="16">
        <v>6.3E-2</v>
      </c>
      <c r="D11" s="20">
        <v>72.20295800000001</v>
      </c>
      <c r="E11" s="21">
        <v>68.295581764075706</v>
      </c>
      <c r="F11" s="31">
        <v>68.494659558775595</v>
      </c>
      <c r="G11" s="16">
        <v>51.560341999999991</v>
      </c>
    </row>
    <row r="12" spans="3:7" x14ac:dyDescent="0.25">
      <c r="C12" s="27">
        <v>4.4999999999999998E-2</v>
      </c>
      <c r="D12" s="22">
        <v>52.268301000000008</v>
      </c>
      <c r="E12" s="23">
        <v>49.4623983144809</v>
      </c>
      <c r="F12" s="32">
        <v>49.691943655307</v>
      </c>
      <c r="G12" s="27">
        <v>28.108037999999993</v>
      </c>
    </row>
    <row r="13" spans="3:7" x14ac:dyDescent="0.25">
      <c r="C13" s="16">
        <v>3.7999999999999999E-2</v>
      </c>
      <c r="D13" s="20">
        <v>45.749307000000009</v>
      </c>
      <c r="E13" s="21">
        <v>42.196741625622302</v>
      </c>
      <c r="F13" s="31">
        <v>42.394601782085502</v>
      </c>
      <c r="G13" s="16">
        <v>21.771309999999993</v>
      </c>
    </row>
    <row r="14" spans="3:7" x14ac:dyDescent="0.25">
      <c r="C14" s="16">
        <v>0.02</v>
      </c>
      <c r="D14" s="20">
        <v>20.815156000000009</v>
      </c>
      <c r="E14" s="21">
        <v>20.937249582105199</v>
      </c>
      <c r="F14" s="31">
        <v>21.057523786855398</v>
      </c>
      <c r="G14" s="16">
        <v>4.2023039999999945</v>
      </c>
    </row>
    <row r="15" spans="3:7" x14ac:dyDescent="0.25">
      <c r="C15" s="16">
        <v>0.01</v>
      </c>
      <c r="D15" s="20">
        <v>9.25471000000001</v>
      </c>
      <c r="E15" s="21">
        <v>9.5588254861369197</v>
      </c>
      <c r="F15" s="31">
        <v>9.5972911915560299</v>
      </c>
      <c r="G15" s="16">
        <v>0.80603399999999414</v>
      </c>
    </row>
    <row r="16" spans="3:7" x14ac:dyDescent="0.25">
      <c r="C16" s="16">
        <v>5.0000000000000001E-3</v>
      </c>
      <c r="D16" s="20">
        <v>4.1371580000000092</v>
      </c>
      <c r="E16" s="21">
        <v>3.7119323537453899</v>
      </c>
      <c r="F16" s="31">
        <v>3.7230322189941001</v>
      </c>
      <c r="G16" s="16">
        <v>0.18261799999999417</v>
      </c>
    </row>
    <row r="17" spans="3:7" x14ac:dyDescent="0.25">
      <c r="C17" s="16">
        <v>2E-3</v>
      </c>
      <c r="D17" s="20">
        <v>1.2770350000000095</v>
      </c>
      <c r="E17" s="21">
        <v>1.0166380036114799</v>
      </c>
      <c r="F17" s="31">
        <v>1.0198633407108499</v>
      </c>
      <c r="G17" s="36"/>
    </row>
    <row r="18" spans="3:7" x14ac:dyDescent="0.25">
      <c r="C18" s="16">
        <v>1E-3</v>
      </c>
      <c r="D18" s="20">
        <v>0.27599900000000943</v>
      </c>
      <c r="E18" s="21">
        <v>0.39104715618011399</v>
      </c>
      <c r="F18" s="31">
        <v>0.39244825120583998</v>
      </c>
      <c r="G18" s="36"/>
    </row>
    <row r="19" spans="3:7" x14ac:dyDescent="0.25">
      <c r="C19" s="28" t="s">
        <v>9</v>
      </c>
      <c r="D19" s="20">
        <v>0</v>
      </c>
      <c r="E19" s="24">
        <v>-6.2505556286396301E-14</v>
      </c>
      <c r="F19" s="33">
        <v>-3.1863400806741999E-14</v>
      </c>
      <c r="G19" s="36"/>
    </row>
    <row r="20" spans="3:7" ht="15.75" thickBot="1" x14ac:dyDescent="0.3">
      <c r="C20" s="29" t="s">
        <v>10</v>
      </c>
      <c r="D20" s="25">
        <v>800</v>
      </c>
      <c r="E20" s="26">
        <v>794.31742443590599</v>
      </c>
      <c r="F20" s="34">
        <v>796.25204913535003</v>
      </c>
      <c r="G20" s="37"/>
    </row>
  </sheetData>
  <mergeCells count="1">
    <mergeCell ref="D2:F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1:N10"/>
  <sheetViews>
    <sheetView workbookViewId="0">
      <selection activeCell="G15" sqref="G15"/>
    </sheetView>
  </sheetViews>
  <sheetFormatPr defaultRowHeight="15" x14ac:dyDescent="0.25"/>
  <cols>
    <col min="5" max="5" width="16" bestFit="1" customWidth="1"/>
    <col min="6" max="6" width="13.140625" bestFit="1" customWidth="1"/>
    <col min="7" max="7" width="16" bestFit="1" customWidth="1"/>
  </cols>
  <sheetData>
    <row r="1" spans="5:14" x14ac:dyDescent="0.25">
      <c r="E1" s="207" t="s">
        <v>13</v>
      </c>
      <c r="F1" s="207"/>
      <c r="G1" s="207"/>
      <c r="K1">
        <v>0</v>
      </c>
    </row>
    <row r="2" spans="5:14" ht="15.75" x14ac:dyDescent="0.25">
      <c r="E2" s="14" t="s">
        <v>14</v>
      </c>
      <c r="F2" s="14" t="s">
        <v>8</v>
      </c>
      <c r="G2" s="40" t="s">
        <v>7</v>
      </c>
      <c r="H2" s="44"/>
      <c r="I2" s="44"/>
      <c r="J2" s="44"/>
      <c r="K2">
        <v>1000</v>
      </c>
      <c r="L2" s="44"/>
      <c r="M2" s="44"/>
      <c r="N2" s="35"/>
    </row>
    <row r="3" spans="5:14" x14ac:dyDescent="0.25">
      <c r="E3" s="41">
        <v>11.67</v>
      </c>
      <c r="F3" s="41">
        <v>12.626015569475893</v>
      </c>
      <c r="G3" s="14">
        <v>10.8324067658753</v>
      </c>
    </row>
    <row r="4" spans="5:14" x14ac:dyDescent="0.25">
      <c r="E4" s="42">
        <v>19.867647058823529</v>
      </c>
      <c r="F4" s="41">
        <v>19.982370377260644</v>
      </c>
      <c r="G4" s="14">
        <v>19.325403629025999</v>
      </c>
    </row>
    <row r="5" spans="5:14" x14ac:dyDescent="0.25">
      <c r="E5" s="41">
        <v>26.65</v>
      </c>
      <c r="F5" s="41">
        <v>29.597561537429648</v>
      </c>
      <c r="G5" s="14">
        <v>26.086615859549099</v>
      </c>
    </row>
    <row r="6" spans="5:14" x14ac:dyDescent="0.25">
      <c r="E6" s="41">
        <v>38.6</v>
      </c>
      <c r="F6" s="41">
        <v>41.329407310750575</v>
      </c>
      <c r="G6" s="14">
        <v>35.623595251832597</v>
      </c>
    </row>
    <row r="7" spans="5:14" x14ac:dyDescent="0.25">
      <c r="E7" s="41">
        <v>11.45</v>
      </c>
      <c r="F7" s="41">
        <v>10.497647155272384</v>
      </c>
      <c r="G7" s="14">
        <v>10.838132847900701</v>
      </c>
    </row>
    <row r="8" spans="5:14" x14ac:dyDescent="0.25">
      <c r="E8" s="41">
        <v>18.679444444444449</v>
      </c>
      <c r="F8" s="41">
        <v>20.270204907912255</v>
      </c>
      <c r="G8" s="14">
        <v>18.0668917686538</v>
      </c>
    </row>
    <row r="9" spans="5:14" x14ac:dyDescent="0.25">
      <c r="E9" s="43">
        <v>26.79</v>
      </c>
      <c r="F9" s="41">
        <v>25.996419764089445</v>
      </c>
      <c r="G9" s="14">
        <v>26.042511780517899</v>
      </c>
    </row>
    <row r="10" spans="5:14" x14ac:dyDescent="0.25">
      <c r="E10" s="41">
        <v>36.9</v>
      </c>
      <c r="F10" s="41">
        <v>41.137886893215303</v>
      </c>
      <c r="G10" s="14">
        <v>34.617411868466</v>
      </c>
    </row>
  </sheetData>
  <mergeCells count="1">
    <mergeCell ref="E1:G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:M14"/>
  <sheetViews>
    <sheetView workbookViewId="0">
      <selection activeCell="I1" sqref="I1:I2"/>
    </sheetView>
  </sheetViews>
  <sheetFormatPr defaultRowHeight="15" x14ac:dyDescent="0.25"/>
  <cols>
    <col min="4" max="4" width="14" bestFit="1" customWidth="1"/>
    <col min="5" max="5" width="14.42578125" customWidth="1"/>
    <col min="6" max="6" width="13.85546875" customWidth="1"/>
  </cols>
  <sheetData>
    <row r="1" spans="4:13" x14ac:dyDescent="0.25">
      <c r="I1">
        <v>0</v>
      </c>
    </row>
    <row r="2" spans="4:13" x14ac:dyDescent="0.25">
      <c r="D2" s="207" t="s">
        <v>15</v>
      </c>
      <c r="E2" s="207"/>
      <c r="F2" s="207"/>
      <c r="G2" s="35"/>
      <c r="H2" s="35"/>
      <c r="I2" s="35">
        <v>1000</v>
      </c>
      <c r="J2" s="35"/>
      <c r="K2" s="35"/>
      <c r="L2" s="35"/>
      <c r="M2" s="35"/>
    </row>
    <row r="3" spans="4:13" ht="15.75" x14ac:dyDescent="0.25">
      <c r="D3" s="40" t="s">
        <v>16</v>
      </c>
      <c r="E3" s="40" t="s">
        <v>17</v>
      </c>
      <c r="F3" s="40" t="s">
        <v>7</v>
      </c>
      <c r="G3" s="44"/>
      <c r="H3" s="44"/>
      <c r="I3" s="44"/>
      <c r="J3" s="44"/>
      <c r="K3" s="44"/>
      <c r="L3" s="44"/>
      <c r="M3" s="35"/>
    </row>
    <row r="4" spans="4:13" x14ac:dyDescent="0.25">
      <c r="D4" s="41">
        <v>28.1</v>
      </c>
      <c r="E4" s="41">
        <v>23.830555789480901</v>
      </c>
      <c r="F4" s="41">
        <v>22.9983911417165</v>
      </c>
      <c r="G4" s="35"/>
      <c r="H4" s="35"/>
      <c r="I4" s="35"/>
      <c r="J4" s="35"/>
      <c r="K4" s="35"/>
      <c r="L4" s="35"/>
      <c r="M4" s="35"/>
    </row>
    <row r="5" spans="4:13" x14ac:dyDescent="0.25">
      <c r="D5" s="54">
        <v>47.181764705882358</v>
      </c>
      <c r="E5" s="41">
        <v>46.291166746564087</v>
      </c>
      <c r="F5" s="56">
        <v>42.529761268485601</v>
      </c>
      <c r="G5" s="35"/>
      <c r="H5" s="35"/>
      <c r="I5" s="35"/>
      <c r="J5" s="35"/>
      <c r="K5" s="35"/>
      <c r="L5" s="35"/>
      <c r="M5" s="35"/>
    </row>
    <row r="6" spans="4:13" x14ac:dyDescent="0.25">
      <c r="D6" s="41">
        <v>61.44</v>
      </c>
      <c r="E6" s="41">
        <v>64.219284122675418</v>
      </c>
      <c r="F6" s="41">
        <v>57.5091633291512</v>
      </c>
      <c r="G6" s="35"/>
      <c r="H6" s="35"/>
      <c r="I6" s="35"/>
      <c r="J6" s="35"/>
      <c r="K6" s="35"/>
      <c r="L6" s="35"/>
      <c r="M6" s="35"/>
    </row>
    <row r="7" spans="4:13" x14ac:dyDescent="0.25">
      <c r="D7" s="41">
        <v>86.3</v>
      </c>
      <c r="E7" s="41">
        <v>91.828643562247166</v>
      </c>
      <c r="F7" s="41">
        <v>79.502180030680506</v>
      </c>
    </row>
    <row r="8" spans="4:13" x14ac:dyDescent="0.25">
      <c r="D8" s="41">
        <v>34.1</v>
      </c>
      <c r="E8" s="41">
        <v>29.785713047159831</v>
      </c>
      <c r="F8" s="41">
        <v>31.814671889094601</v>
      </c>
    </row>
    <row r="9" spans="4:13" x14ac:dyDescent="0.25">
      <c r="D9" s="41">
        <v>49.017777777777781</v>
      </c>
      <c r="E9" s="41">
        <v>46.884164379675703</v>
      </c>
      <c r="F9" s="41">
        <v>53.652133628595003</v>
      </c>
    </row>
    <row r="10" spans="4:13" x14ac:dyDescent="0.25">
      <c r="D10" s="55">
        <v>66.14</v>
      </c>
      <c r="E10" s="55">
        <v>70.664259335485951</v>
      </c>
      <c r="F10" s="56">
        <v>73.582186231876506</v>
      </c>
    </row>
    <row r="11" spans="4:13" x14ac:dyDescent="0.25">
      <c r="D11" s="41">
        <v>100.6</v>
      </c>
      <c r="E11" s="41">
        <v>112.3612439900328</v>
      </c>
      <c r="F11" s="41">
        <v>106.648679214697</v>
      </c>
    </row>
    <row r="14" spans="4:13" x14ac:dyDescent="0.25">
      <c r="D14" t="s">
        <v>19</v>
      </c>
    </row>
  </sheetData>
  <mergeCells count="1">
    <mergeCell ref="D2:F2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K13"/>
  <sheetViews>
    <sheetView zoomScale="115" zoomScaleNormal="115" workbookViewId="0">
      <selection activeCell="D13" sqref="D13"/>
    </sheetView>
  </sheetViews>
  <sheetFormatPr defaultRowHeight="15" x14ac:dyDescent="0.25"/>
  <cols>
    <col min="3" max="3" width="15.5703125" customWidth="1"/>
    <col min="4" max="4" width="12" bestFit="1" customWidth="1"/>
    <col min="5" max="5" width="15" bestFit="1" customWidth="1"/>
  </cols>
  <sheetData>
    <row r="1" spans="3:11" x14ac:dyDescent="0.25">
      <c r="C1" s="207" t="s">
        <v>18</v>
      </c>
      <c r="D1" s="207"/>
      <c r="E1" s="207"/>
      <c r="H1">
        <v>0</v>
      </c>
    </row>
    <row r="2" spans="3:11" ht="15.75" x14ac:dyDescent="0.25">
      <c r="C2" s="53" t="s">
        <v>16</v>
      </c>
      <c r="D2" s="53" t="s">
        <v>7</v>
      </c>
      <c r="E2" s="53" t="s">
        <v>17</v>
      </c>
      <c r="F2" s="51"/>
      <c r="G2" s="51"/>
      <c r="H2" s="35">
        <v>5</v>
      </c>
      <c r="I2" s="51"/>
      <c r="J2" s="51"/>
      <c r="K2" s="51"/>
    </row>
    <row r="3" spans="3:11" x14ac:dyDescent="0.25">
      <c r="C3" s="60">
        <v>2.407883461868038</v>
      </c>
      <c r="D3" s="60">
        <v>2.123110001201856</v>
      </c>
      <c r="E3" s="41">
        <v>1.8874169494208939</v>
      </c>
    </row>
    <row r="4" spans="3:11" x14ac:dyDescent="0.25">
      <c r="C4" s="60">
        <v>2.3748038490007404</v>
      </c>
      <c r="D4" s="61">
        <v>2.2007178781305021</v>
      </c>
      <c r="E4" s="41">
        <v>2.3166003768623011</v>
      </c>
    </row>
    <row r="5" spans="3:11" x14ac:dyDescent="0.25">
      <c r="C5" s="60">
        <v>2.3054409005628518</v>
      </c>
      <c r="D5" s="60">
        <v>2.2045467161697698</v>
      </c>
      <c r="E5" s="41">
        <v>2.1697491545532381</v>
      </c>
    </row>
    <row r="6" spans="3:11" x14ac:dyDescent="0.25">
      <c r="C6" s="60">
        <v>2.2357512953367875</v>
      </c>
      <c r="D6" s="60">
        <v>2.2317281416616885</v>
      </c>
      <c r="E6" s="41">
        <v>2.2218717745405647</v>
      </c>
    </row>
    <row r="7" spans="3:11" x14ac:dyDescent="0.25">
      <c r="C7" s="60">
        <v>2.9781659388646293</v>
      </c>
      <c r="D7" s="60">
        <v>2.9354384501069264</v>
      </c>
      <c r="E7" s="41">
        <v>2.8373703751511714</v>
      </c>
    </row>
    <row r="8" spans="3:11" x14ac:dyDescent="0.25">
      <c r="C8" s="60">
        <v>2.6241560836332267</v>
      </c>
      <c r="D8" s="60">
        <v>2.9696382928292002</v>
      </c>
      <c r="E8" s="41">
        <v>2.3129595676349073</v>
      </c>
    </row>
    <row r="9" spans="3:11" x14ac:dyDescent="0.25">
      <c r="C9" s="60">
        <v>2.4688316536020904</v>
      </c>
      <c r="D9" s="61">
        <v>2.8254642582871936</v>
      </c>
      <c r="E9" s="62">
        <v>2.7182304323728115</v>
      </c>
    </row>
    <row r="10" spans="3:11" x14ac:dyDescent="0.25">
      <c r="C10" s="60">
        <v>2.7262872628726287</v>
      </c>
      <c r="D10" s="60">
        <v>3.0807814177421613</v>
      </c>
      <c r="E10" s="41">
        <v>2.7313324158262504</v>
      </c>
    </row>
    <row r="13" spans="3:11" x14ac:dyDescent="0.25">
      <c r="D13" t="s">
        <v>19</v>
      </c>
    </row>
  </sheetData>
  <mergeCells count="1">
    <mergeCell ref="C1:E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17"/>
  <sheetViews>
    <sheetView workbookViewId="0">
      <selection activeCell="C2" sqref="C2:C17"/>
    </sheetView>
  </sheetViews>
  <sheetFormatPr defaultRowHeight="15" x14ac:dyDescent="0.25"/>
  <sheetData>
    <row r="2" spans="3:7" x14ac:dyDescent="0.25">
      <c r="C2" t="s">
        <v>11</v>
      </c>
      <c r="D2" s="13" t="s">
        <v>6</v>
      </c>
      <c r="E2" s="13" t="s">
        <v>7</v>
      </c>
      <c r="F2" s="13" t="s">
        <v>8</v>
      </c>
      <c r="G2" s="4" t="s">
        <v>12</v>
      </c>
    </row>
    <row r="3" spans="3:7" x14ac:dyDescent="0.25">
      <c r="C3" s="15">
        <v>2</v>
      </c>
      <c r="D3" s="63">
        <v>100</v>
      </c>
      <c r="E3" s="64">
        <v>100</v>
      </c>
      <c r="F3" s="63">
        <v>100</v>
      </c>
      <c r="G3" s="15">
        <v>100</v>
      </c>
    </row>
    <row r="4" spans="3:7" x14ac:dyDescent="0.25">
      <c r="C4" s="16">
        <v>1</v>
      </c>
      <c r="D4" s="6">
        <v>100</v>
      </c>
      <c r="E4" s="65">
        <v>100</v>
      </c>
      <c r="F4" s="6">
        <v>100</v>
      </c>
      <c r="G4" s="16">
        <v>100</v>
      </c>
    </row>
    <row r="5" spans="3:7" x14ac:dyDescent="0.25">
      <c r="C5" s="16">
        <v>0.5</v>
      </c>
      <c r="D5" s="6">
        <v>99.788454999999999</v>
      </c>
      <c r="E5" s="65">
        <v>99.732756630583495</v>
      </c>
      <c r="F5" s="6">
        <v>99.728784353183798</v>
      </c>
      <c r="G5" s="16">
        <v>99.507261</v>
      </c>
    </row>
    <row r="6" spans="3:7" x14ac:dyDescent="0.25">
      <c r="C6" s="16">
        <v>0.3</v>
      </c>
      <c r="D6" s="6">
        <v>99.104214999999996</v>
      </c>
      <c r="E6" s="65">
        <v>99.165561941054804</v>
      </c>
      <c r="F6" s="6">
        <v>99.152751685417201</v>
      </c>
      <c r="G6" s="16">
        <v>98.493094999999997</v>
      </c>
    </row>
    <row r="7" spans="3:7" x14ac:dyDescent="0.25">
      <c r="C7" s="16">
        <v>0.15</v>
      </c>
      <c r="D7" s="6">
        <v>97.110382000000001</v>
      </c>
      <c r="E7" s="65">
        <v>95.539746438208596</v>
      </c>
      <c r="F7" s="6">
        <v>95.480951706226193</v>
      </c>
      <c r="G7" s="16">
        <v>91.601204999999993</v>
      </c>
    </row>
    <row r="8" spans="3:7" x14ac:dyDescent="0.25">
      <c r="C8" s="16">
        <v>0.106</v>
      </c>
      <c r="D8" s="6">
        <v>92.629443000000009</v>
      </c>
      <c r="E8" s="65">
        <v>89.682582939560803</v>
      </c>
      <c r="F8" s="6">
        <v>89.520008336388997</v>
      </c>
      <c r="G8" s="16">
        <v>82.133254999999991</v>
      </c>
    </row>
    <row r="9" spans="3:7" x14ac:dyDescent="0.25">
      <c r="C9" s="16">
        <v>7.4999999999999997E-2</v>
      </c>
      <c r="D9" s="6">
        <v>78.905666000000011</v>
      </c>
      <c r="E9" s="65">
        <v>75.495936954763593</v>
      </c>
      <c r="F9" s="6">
        <v>75.1040810546356</v>
      </c>
      <c r="G9" s="16">
        <v>59.976655999999991</v>
      </c>
    </row>
    <row r="10" spans="3:7" x14ac:dyDescent="0.25">
      <c r="C10" s="16">
        <v>6.3E-2</v>
      </c>
      <c r="D10" s="6">
        <v>72.673381000000006</v>
      </c>
      <c r="E10" s="65">
        <v>68.302665870400602</v>
      </c>
      <c r="F10" s="6">
        <v>67.7904406820915</v>
      </c>
      <c r="G10" s="16">
        <v>51.560341999999991</v>
      </c>
    </row>
    <row r="11" spans="3:7" x14ac:dyDescent="0.25">
      <c r="C11" s="27">
        <v>4.4999999999999998E-2</v>
      </c>
      <c r="D11" s="66">
        <v>51.789859000000007</v>
      </c>
      <c r="E11" s="67">
        <v>49.471931658695297</v>
      </c>
      <c r="F11" s="66">
        <v>48.7056209666559</v>
      </c>
      <c r="G11" s="27">
        <v>28.108037999999993</v>
      </c>
    </row>
    <row r="12" spans="3:7" x14ac:dyDescent="0.25">
      <c r="C12" s="16">
        <v>3.7999999999999999E-2</v>
      </c>
      <c r="D12" s="6">
        <v>44.937894000000007</v>
      </c>
      <c r="E12" s="65">
        <v>42.206206454309601</v>
      </c>
      <c r="F12" s="6">
        <v>41.390545691380403</v>
      </c>
      <c r="G12" s="16">
        <v>21.771309999999993</v>
      </c>
    </row>
    <row r="13" spans="3:7" x14ac:dyDescent="0.25">
      <c r="C13" s="16">
        <v>0.02</v>
      </c>
      <c r="D13" s="6">
        <v>19.225649000000008</v>
      </c>
      <c r="E13" s="65">
        <v>20.945754569115099</v>
      </c>
      <c r="F13" s="6">
        <v>20.105804305536498</v>
      </c>
      <c r="G13" s="16">
        <v>4.2023039999999945</v>
      </c>
    </row>
    <row r="14" spans="3:7" x14ac:dyDescent="0.25">
      <c r="C14" s="16">
        <v>0.01</v>
      </c>
      <c r="D14" s="6">
        <v>8.2032790000000073</v>
      </c>
      <c r="E14" s="65">
        <v>9.5636618058519591</v>
      </c>
      <c r="F14" s="6">
        <v>9.0351121757270203</v>
      </c>
      <c r="G14" s="16">
        <v>0.80603399999999414</v>
      </c>
    </row>
    <row r="15" spans="3:7" x14ac:dyDescent="0.25">
      <c r="C15" s="16">
        <v>5.0000000000000001E-3</v>
      </c>
      <c r="D15" s="6">
        <v>3.6449270000000071</v>
      </c>
      <c r="E15" s="65">
        <v>3.7139549281588802</v>
      </c>
      <c r="F15" s="6">
        <v>3.4847712581179402</v>
      </c>
      <c r="G15" s="16">
        <v>0.18261799999999417</v>
      </c>
    </row>
    <row r="16" spans="3:7" x14ac:dyDescent="0.25">
      <c r="C16" s="16">
        <v>2E-3</v>
      </c>
      <c r="D16" s="6">
        <v>1.1305290000000072</v>
      </c>
      <c r="E16" s="65">
        <v>1.0172216275439601</v>
      </c>
      <c r="F16" s="6">
        <v>0.95108641064433297</v>
      </c>
    </row>
    <row r="17" spans="3:6" x14ac:dyDescent="0.25">
      <c r="C17" s="16">
        <v>1E-3</v>
      </c>
      <c r="D17" s="6">
        <v>0.25075300000000711</v>
      </c>
      <c r="E17" s="65">
        <v>0.39126883345574598</v>
      </c>
      <c r="F17" s="6">
        <v>0.36644534123324601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7"/>
  <sheetViews>
    <sheetView workbookViewId="0">
      <selection activeCell="P13" sqref="P13"/>
    </sheetView>
  </sheetViews>
  <sheetFormatPr defaultRowHeight="15" x14ac:dyDescent="0.25"/>
  <sheetData>
    <row r="2" spans="2:6" x14ac:dyDescent="0.25">
      <c r="B2" t="s">
        <v>11</v>
      </c>
      <c r="C2" s="39" t="s">
        <v>6</v>
      </c>
      <c r="D2" s="13" t="s">
        <v>7</v>
      </c>
      <c r="E2" s="39" t="s">
        <v>8</v>
      </c>
      <c r="F2" s="4" t="s">
        <v>12</v>
      </c>
    </row>
    <row r="3" spans="2:6" x14ac:dyDescent="0.25">
      <c r="B3" s="15">
        <v>2</v>
      </c>
      <c r="C3" s="63">
        <v>100</v>
      </c>
      <c r="D3" s="15">
        <v>100</v>
      </c>
      <c r="E3" s="63">
        <v>100</v>
      </c>
      <c r="F3" s="15">
        <v>100</v>
      </c>
    </row>
    <row r="4" spans="2:6" x14ac:dyDescent="0.25">
      <c r="B4" s="16">
        <v>1</v>
      </c>
      <c r="C4" s="6">
        <v>100</v>
      </c>
      <c r="D4" s="16">
        <v>100</v>
      </c>
      <c r="E4" s="6">
        <v>100</v>
      </c>
      <c r="F4" s="16">
        <v>100</v>
      </c>
    </row>
    <row r="5" spans="2:6" x14ac:dyDescent="0.25">
      <c r="B5" s="16">
        <v>0.5</v>
      </c>
      <c r="C5" s="6">
        <v>99.720393999999999</v>
      </c>
      <c r="D5" s="16">
        <v>99.770494471201502</v>
      </c>
      <c r="E5" s="6">
        <v>99.759029080674694</v>
      </c>
      <c r="F5" s="16">
        <v>99.507261</v>
      </c>
    </row>
    <row r="6" spans="2:6" x14ac:dyDescent="0.25">
      <c r="B6" s="16">
        <v>0.3</v>
      </c>
      <c r="C6" s="6">
        <v>98.615149000000002</v>
      </c>
      <c r="D6" s="16">
        <v>99.280564515413104</v>
      </c>
      <c r="E6" s="6">
        <v>99.245408692908498</v>
      </c>
      <c r="F6" s="16">
        <v>98.493094999999997</v>
      </c>
    </row>
    <row r="7" spans="2:6" x14ac:dyDescent="0.25">
      <c r="B7" s="16">
        <v>0.15</v>
      </c>
      <c r="C7" s="6">
        <v>95.980749000000003</v>
      </c>
      <c r="D7" s="16">
        <v>96.184199815772999</v>
      </c>
      <c r="E7" s="6">
        <v>95.994354894563401</v>
      </c>
      <c r="F7" s="16">
        <v>91.601204999999993</v>
      </c>
    </row>
    <row r="8" spans="2:6" x14ac:dyDescent="0.25">
      <c r="B8" s="16">
        <v>0.106</v>
      </c>
      <c r="C8" s="6">
        <v>91.274988000000008</v>
      </c>
      <c r="D8" s="16">
        <v>91.0319355591743</v>
      </c>
      <c r="E8" s="6">
        <v>90.618405496782998</v>
      </c>
      <c r="F8" s="16">
        <v>82.133254999999991</v>
      </c>
    </row>
    <row r="9" spans="2:6" x14ac:dyDescent="0.25">
      <c r="B9" s="16">
        <v>7.4999999999999997E-2</v>
      </c>
      <c r="C9" s="6">
        <v>77.662843000000009</v>
      </c>
      <c r="D9" s="16">
        <v>78.419778552010001</v>
      </c>
      <c r="E9" s="6">
        <v>77.506705573015395</v>
      </c>
      <c r="F9" s="16">
        <v>59.976655999999991</v>
      </c>
    </row>
    <row r="10" spans="2:6" x14ac:dyDescent="0.25">
      <c r="B10" s="16">
        <v>6.3E-2</v>
      </c>
      <c r="C10" s="6">
        <v>71.672682000000009</v>
      </c>
      <c r="D10" s="16">
        <v>71.668497385554701</v>
      </c>
      <c r="E10" s="6">
        <v>70.585209166272094</v>
      </c>
      <c r="F10" s="16">
        <v>51.560341999999991</v>
      </c>
    </row>
    <row r="11" spans="2:6" x14ac:dyDescent="0.25">
      <c r="B11" s="27">
        <v>4.4999999999999998E-2</v>
      </c>
      <c r="C11" s="66">
        <v>52.024967000000011</v>
      </c>
      <c r="D11" s="27">
        <v>54.060342687798702</v>
      </c>
      <c r="E11" s="66">
        <v>52.546242785607099</v>
      </c>
      <c r="F11" s="27">
        <v>28.108037999999993</v>
      </c>
    </row>
    <row r="12" spans="2:6" x14ac:dyDescent="0.25">
      <c r="B12" s="16">
        <v>3.7999999999999999E-2</v>
      </c>
      <c r="C12" s="6">
        <v>45.63319400000001</v>
      </c>
      <c r="D12" s="16">
        <v>46.8036123436382</v>
      </c>
      <c r="E12" s="6">
        <v>45.256143330723397</v>
      </c>
      <c r="F12" s="16">
        <v>21.771309999999993</v>
      </c>
    </row>
    <row r="13" spans="2:6" x14ac:dyDescent="0.25">
      <c r="B13" s="16">
        <v>0.02</v>
      </c>
      <c r="C13" s="6">
        <v>21.15980200000001</v>
      </c>
      <c r="D13" s="16">
        <v>25.173172133578699</v>
      </c>
      <c r="E13" s="6">
        <v>23.689577942359801</v>
      </c>
      <c r="F13" s="16">
        <v>4.2023039999999945</v>
      </c>
    </row>
    <row r="14" spans="2:6" x14ac:dyDescent="0.25">
      <c r="B14" s="16">
        <v>0.01</v>
      </c>
      <c r="C14" s="6">
        <v>9.7471400000000088</v>
      </c>
      <c r="D14" s="16">
        <v>12.021305565077499</v>
      </c>
      <c r="E14" s="6">
        <v>11.1246533419808</v>
      </c>
      <c r="F14" s="16">
        <v>0.80603399999999414</v>
      </c>
    </row>
    <row r="15" spans="2:6" x14ac:dyDescent="0.25">
      <c r="B15" s="16">
        <v>5.0000000000000001E-3</v>
      </c>
      <c r="C15" s="6">
        <v>4.5100570000000095</v>
      </c>
      <c r="D15" s="16">
        <v>4.75279228468961</v>
      </c>
      <c r="E15" s="6">
        <v>4.3675813263613499</v>
      </c>
      <c r="F15" s="16">
        <v>0.18261799999999417</v>
      </c>
    </row>
    <row r="16" spans="2:6" x14ac:dyDescent="0.25">
      <c r="B16" s="16">
        <v>2E-3</v>
      </c>
      <c r="C16" s="6">
        <v>1.4130240000000094</v>
      </c>
      <c r="D16" s="16">
        <v>1.3172517909969801</v>
      </c>
      <c r="E16" s="6">
        <v>1.20599433855778</v>
      </c>
    </row>
    <row r="17" spans="2:5" x14ac:dyDescent="0.25">
      <c r="B17" s="16">
        <v>1E-3</v>
      </c>
      <c r="C17" s="6">
        <v>0.31596700000000943</v>
      </c>
      <c r="D17" s="16">
        <v>0.50482171332060999</v>
      </c>
      <c r="E17" s="6">
        <v>0.46292797669866398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K13"/>
  <sheetViews>
    <sheetView zoomScale="145" zoomScaleNormal="145" workbookViewId="0">
      <selection activeCell="C2" sqref="C2:E2"/>
    </sheetView>
  </sheetViews>
  <sheetFormatPr defaultRowHeight="15" x14ac:dyDescent="0.25"/>
  <cols>
    <col min="3" max="3" width="14" bestFit="1" customWidth="1"/>
    <col min="4" max="4" width="12" bestFit="1" customWidth="1"/>
    <col min="5" max="5" width="15" bestFit="1" customWidth="1"/>
  </cols>
  <sheetData>
    <row r="1" spans="3:11" x14ac:dyDescent="0.25">
      <c r="H1">
        <v>0</v>
      </c>
    </row>
    <row r="2" spans="3:11" ht="15.75" x14ac:dyDescent="0.25">
      <c r="C2" s="53" t="s">
        <v>16</v>
      </c>
      <c r="D2" s="53" t="s">
        <v>7</v>
      </c>
      <c r="E2" s="53" t="s">
        <v>17</v>
      </c>
      <c r="F2" s="51"/>
      <c r="G2" s="51"/>
      <c r="H2" s="51">
        <v>100</v>
      </c>
      <c r="I2" s="51"/>
      <c r="J2" s="51"/>
      <c r="K2" s="51"/>
    </row>
    <row r="3" spans="3:11" x14ac:dyDescent="0.25">
      <c r="C3" s="72">
        <v>54.000544999999995</v>
      </c>
      <c r="D3" s="60">
        <v>48.828011590660097</v>
      </c>
      <c r="E3" s="60">
        <v>46.090945628323396</v>
      </c>
    </row>
    <row r="4" spans="3:11" x14ac:dyDescent="0.25">
      <c r="C4" s="72">
        <v>52.268301000000008</v>
      </c>
      <c r="D4" s="61">
        <v>49.4623983144809</v>
      </c>
      <c r="E4" s="60">
        <v>49.691943655307</v>
      </c>
    </row>
    <row r="5" spans="3:11" x14ac:dyDescent="0.25">
      <c r="C5" s="72">
        <v>51.789859000000007</v>
      </c>
      <c r="D5" s="60">
        <v>49.471931658695297</v>
      </c>
      <c r="E5" s="60">
        <v>48.7056209666559</v>
      </c>
    </row>
    <row r="6" spans="3:11" x14ac:dyDescent="0.25">
      <c r="C6" s="72">
        <v>48.143887999999997</v>
      </c>
      <c r="D6" s="60">
        <v>49.684682668656897</v>
      </c>
      <c r="E6" s="60">
        <v>49.117306351418001</v>
      </c>
    </row>
    <row r="7" spans="3:11" x14ac:dyDescent="0.25">
      <c r="C7" s="72">
        <v>53.134945000000016</v>
      </c>
      <c r="D7" s="60">
        <v>54.832044648344002</v>
      </c>
      <c r="E7" s="60">
        <v>53.196030969263802</v>
      </c>
    </row>
    <row r="8" spans="3:11" x14ac:dyDescent="0.25">
      <c r="C8" s="72">
        <v>53.174429999999987</v>
      </c>
      <c r="D8" s="60">
        <v>55.065309214840497</v>
      </c>
      <c r="E8" s="60">
        <v>49.432003809337303</v>
      </c>
    </row>
    <row r="9" spans="3:11" x14ac:dyDescent="0.25">
      <c r="C9" s="72">
        <v>52.024967000000011</v>
      </c>
      <c r="D9" s="61">
        <v>54.060342687798702</v>
      </c>
      <c r="E9" s="73">
        <v>52.546242785607099</v>
      </c>
    </row>
    <row r="10" spans="3:11" x14ac:dyDescent="0.25">
      <c r="C10" s="72">
        <v>48.868389000000008</v>
      </c>
      <c r="D10" s="60">
        <v>55.812480661261198</v>
      </c>
      <c r="E10" s="60">
        <v>52.7538251939893</v>
      </c>
    </row>
    <row r="13" spans="3:11" x14ac:dyDescent="0.25">
      <c r="D13" t="s">
        <v>19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Fig3_Top</vt:lpstr>
      <vt:lpstr>Fig3_Bottom</vt:lpstr>
      <vt:lpstr>Fig_4</vt:lpstr>
      <vt:lpstr>Fig_5</vt:lpstr>
      <vt:lpstr>Fig_6_Top</vt:lpstr>
      <vt:lpstr>Fig_6_Bottom</vt:lpstr>
      <vt:lpstr>Fig_7_Top</vt:lpstr>
      <vt:lpstr>Fig_7_Bottom</vt:lpstr>
      <vt:lpstr>Fig8_Top</vt:lpstr>
      <vt:lpstr>Fig8_Bottom</vt:lpstr>
      <vt:lpstr>Fig_9</vt:lpstr>
      <vt:lpstr>Fig_10_Top</vt:lpstr>
      <vt:lpstr>Fig_10_Bottom</vt:lpstr>
      <vt:lpstr>Fig11_Top_left</vt:lpstr>
      <vt:lpstr>Fig11_Top_Right</vt:lpstr>
      <vt:lpstr>Fig11_Bottom_Left</vt:lpstr>
      <vt:lpstr>Fig11_Bottom_Rigth</vt:lpstr>
      <vt:lpstr>Fig_13</vt:lpstr>
      <vt:lpstr>Fig_14_Top</vt:lpstr>
      <vt:lpstr>Fig_14_Bottom</vt:lpstr>
      <vt:lpstr>Fig_15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victoralfonso</dc:creator>
  <cp:lastModifiedBy>tavares</cp:lastModifiedBy>
  <dcterms:created xsi:type="dcterms:W3CDTF">2022-05-26T18:48:33Z</dcterms:created>
  <dcterms:modified xsi:type="dcterms:W3CDTF">2022-05-27T10:39:56Z</dcterms:modified>
</cp:coreProperties>
</file>